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Arkusz1" sheetId="2" state="hidden" r:id="rId2"/>
    <sheet name="2" sheetId="3" r:id="rId3"/>
    <sheet name="3" sheetId="4" r:id="rId4"/>
    <sheet name="3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0">'1'!$A$1:$E$86</definedName>
    <definedName name="_xlnm.Print_Area" localSheetId="12">'11'!$A$1:$F$19</definedName>
    <definedName name="_xlnm.Print_Area" localSheetId="6">'5'!$A$1:$D$32</definedName>
    <definedName name="_xlnm.Print_Area" localSheetId="8">'7'!$A$1:$BW$13</definedName>
    <definedName name="_xlnm.Print_Area" localSheetId="9">'8'!$A$1:$H$49</definedName>
  </definedNames>
  <calcPr fullCalcOnLoad="1"/>
</workbook>
</file>

<file path=xl/comments3.xml><?xml version="1.0" encoding="utf-8"?>
<comments xmlns="http://schemas.openxmlformats.org/spreadsheetml/2006/main">
  <authors>
    <author>pokoj11</author>
  </authors>
  <commentList>
    <comment ref="A34" authorId="0">
      <text>
        <r>
          <rPr>
            <b/>
            <sz val="8"/>
            <rFont val="Tahoma"/>
            <family val="0"/>
          </rPr>
          <t>pokoj11: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<sst xmlns="http://schemas.openxmlformats.org/spreadsheetml/2006/main" count="694" uniqueCount="422">
  <si>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</si>
  <si>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</si>
  <si>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</si>
  <si>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</si>
  <si>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</si>
  <si>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</si>
  <si>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</si>
  <si>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</si>
  <si>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</si>
  <si>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</si>
  <si>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</si>
  <si>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</si>
  <si>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</si>
  <si>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</si>
  <si>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</si>
  <si>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</si>
  <si>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</si>
  <si>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</si>
  <si>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</si>
  <si>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</si>
  <si>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</si>
  <si>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</si>
  <si>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</si>
  <si>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</si>
  <si>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</si>
  <si>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</si>
  <si>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</si>
  <si>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</si>
  <si>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</si>
  <si>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</si>
  <si>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</si>
  <si>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</si>
  <si>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</si>
  <si>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</si>
  <si>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</si>
  <si>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</si>
  <si>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</si>
  <si>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</si>
  <si>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</si>
  <si>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</si>
  <si>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</si>
  <si>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</si>
  <si>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</si>
  <si>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</si>
  <si>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</si>
  <si>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</si>
  <si>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</si>
  <si>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</si>
  <si>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</si>
  <si>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</si>
  <si>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</si>
  <si>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</si>
  <si>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</si>
  <si>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</si>
  <si>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</si>
  <si>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</si>
  <si>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</si>
  <si>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</si>
  <si>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</si>
  <si>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</si>
  <si>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</si>
  <si>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</si>
  <si>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</si>
  <si>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</si>
  <si>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</si>
  <si>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</si>
  <si>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</si>
  <si>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</si>
  <si>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</si>
  <si>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</si>
  <si>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</si>
  <si>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</si>
  <si>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</si>
  <si>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</si>
  <si>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</si>
  <si>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</si>
  <si>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</si>
  <si>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</si>
  <si>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</si>
  <si>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</si>
  <si>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</si>
  <si>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</si>
  <si>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</si>
  <si>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</si>
  <si>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</si>
  <si>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</si>
  <si>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</si>
  <si>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</si>
  <si>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</si>
  <si>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</si>
  <si>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</si>
  <si>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</si>
  <si>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</si>
  <si>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</si>
  <si>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</si>
  <si>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</si>
  <si>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</si>
  <si>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</si>
  <si>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</si>
  <si>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</si>
  <si>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</si>
  <si>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</si>
  <si>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</si>
  <si>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</si>
  <si>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</si>
  <si>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</si>
  <si>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</si>
  <si>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</si>
  <si>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</si>
  <si>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</si>
  <si>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</si>
  <si>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</si>
  <si>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</si>
  <si>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</si>
  <si>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</si>
  <si>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</si>
  <si>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</si>
  <si>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</si>
  <si>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</si>
  <si>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</si>
  <si>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</si>
  <si>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</si>
  <si>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</si>
  <si>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</si>
  <si>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</si>
  <si>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</si>
  <si>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</si>
  <si>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</si>
  <si>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</si>
  <si>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</si>
  <si>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</si>
  <si>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</si>
  <si>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</si>
  <si>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</si>
  <si>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</si>
  <si>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</si>
  <si>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</si>
  <si>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</si>
  <si>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</si>
  <si>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</si>
  <si>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</si>
  <si>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</si>
  <si>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</si>
  <si>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</si>
  <si>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</si>
  <si>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</si>
  <si>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</si>
  <si>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</si>
  <si>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</si>
  <si>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</si>
  <si>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</si>
  <si>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</si>
  <si>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</si>
  <si>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</si>
  <si>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</si>
  <si>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</si>
  <si>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</si>
  <si>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</si>
  <si>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</si>
  <si>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</si>
  <si>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</si>
  <si>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</si>
  <si>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</si>
  <si>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</si>
  <si>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</si>
  <si>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</si>
  <si>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</si>
  <si>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</si>
  <si>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</si>
  <si>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</si>
  <si>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</si>
  <si>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</si>
  <si>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</si>
  <si>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</si>
  <si>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</si>
  <si>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</si>
  <si>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</si>
  <si>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</si>
  <si>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</si>
  <si>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</si>
  <si>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</si>
  <si>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</si>
  <si>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</si>
  <si>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</si>
  <si>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</si>
  <si>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</si>
  <si>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</si>
  <si>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</si>
  <si>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</si>
  <si>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</si>
  <si>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</si>
  <si>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</si>
  <si>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</si>
  <si>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</si>
  <si>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</si>
  <si>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</si>
  <si>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</si>
  <si>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</si>
  <si>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</si>
  <si>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</si>
  <si>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</si>
  <si>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</si>
  <si>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</si>
  <si>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</si>
  <si>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</si>
  <si>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</si>
  <si>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</si>
  <si>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</si>
  <si>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</si>
  <si>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</si>
  <si>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</si>
  <si>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</si>
  <si>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</si>
  <si>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</si>
  <si>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</si>
  <si>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</si>
  <si>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</si>
  <si>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</si>
  <si>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</si>
  <si>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</si>
  <si>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</si>
  <si>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</si>
  <si>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</si>
  <si>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</si>
  <si>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</si>
  <si>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</si>
  <si>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O10</t>
  </si>
  <si>
    <t>O1005</t>
  </si>
  <si>
    <t>O20</t>
  </si>
  <si>
    <t>O2001</t>
  </si>
  <si>
    <t>O2002</t>
  </si>
  <si>
    <t>O2095</t>
  </si>
  <si>
    <t>Środki na dofinansowanie własnych bieżących zadań powiatu pozyskane z innych źródeł</t>
  </si>
  <si>
    <t>Wpływy z różnych dochodów</t>
  </si>
  <si>
    <t>O970</t>
  </si>
  <si>
    <t>O750</t>
  </si>
  <si>
    <t>O870</t>
  </si>
  <si>
    <t>O420</t>
  </si>
  <si>
    <t>O960</t>
  </si>
  <si>
    <t>OO10</t>
  </si>
  <si>
    <t>OO20</t>
  </si>
  <si>
    <t>O830</t>
  </si>
  <si>
    <t>Pozostałe wydatki bieżące</t>
  </si>
  <si>
    <t>pozostałe wydatki bieżące</t>
  </si>
  <si>
    <t>przelewy redystrybucyjne</t>
  </si>
  <si>
    <t>wpływy z usług</t>
  </si>
  <si>
    <t>Dotacje celowe otrzymane z budżetu państwa na zadania bieżące z zakresu administarcji rządowej oraz inne zadania zlecone ustawami realizowane przez powiat</t>
  </si>
  <si>
    <t>Dotacje celowe otrzymane z budżetu państwa na realizację inwestycji i zakupów inwestycyjnych własnych powiatu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</si>
  <si>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</si>
  <si>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 xml:space="preserve">Wpływy ze sprzedaży składników majątkowych </t>
  </si>
  <si>
    <t>Dochody jednostek samorządu terytorialnego związane z realizacją zadań z zakresu administarcji rządowej oraz innych zadań zleconych ustawami</t>
  </si>
  <si>
    <t>Dotacje celowe otrzymane z budżetu państwa na inwestycje i zakupy inwestycyjne z zakresu administarcji rządowej oraz inne zadania zlecone ustawami realizowane przez powiat</t>
  </si>
  <si>
    <t xml:space="preserve">Wpływy z opłaty komunikacyjnej </t>
  </si>
  <si>
    <t xml:space="preserve">Dotacje celowe otrzymane z budżetu państwa na zadania bieżące realizowane przez powiat na podstawie porozumień z organami administarcji rządowej </t>
  </si>
  <si>
    <t xml:space="preserve">Otrzymane spadki, zapisy i darowizny w postaci pieniężnej </t>
  </si>
  <si>
    <t>Wpływy z usług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</si>
  <si>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</si>
  <si>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</si>
  <si>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 xml:space="preserve">Wpływy z różnych dochodów </t>
  </si>
  <si>
    <t>Podatek dochodowy od osób fizycznych</t>
  </si>
  <si>
    <t>Część oświatowa subwencji ogółnej dla dla jednostek samorządu terytorialnego</t>
  </si>
  <si>
    <t>Część równoważąca subwencji ogólnej dla powiatów</t>
  </si>
  <si>
    <t>O920</t>
  </si>
  <si>
    <t>zakup budynku ul.: Kościuszki</t>
  </si>
  <si>
    <t>zakup komputera</t>
  </si>
  <si>
    <t>dotacje z budżetu państwa</t>
  </si>
  <si>
    <t xml:space="preserve">pozostałe </t>
  </si>
  <si>
    <t>Powiatowy Inspektorat Nadzoru Budowlanego</t>
  </si>
  <si>
    <t>zakup, komputera (laptop), samochód osobowy</t>
  </si>
  <si>
    <t>zakup sprzętu transportowego, pożarniczego oraz kwatermistrzowskiego</t>
  </si>
  <si>
    <t>zakup programów komputerowych</t>
  </si>
  <si>
    <t>Komenda Powiatowa Państwowej Straży Pożarnej</t>
  </si>
  <si>
    <t>Termomodernizacja przychodni zdrowia SP ZOZ w Rawie Maz</t>
  </si>
  <si>
    <t>Powiatowe Centrum Pomocy Rodzinie             w Rawie Maz.</t>
  </si>
  <si>
    <t>miasto Wrocław</t>
  </si>
  <si>
    <t>miasto Piotrków Trybunalski</t>
  </si>
  <si>
    <t>miasto Skierniewice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</si>
  <si>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</si>
  <si>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</si>
  <si>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</si>
  <si>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</si>
  <si>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</si>
  <si>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</si>
  <si>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</si>
  <si>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powiat Sieradz</t>
  </si>
  <si>
    <t>miasto Łódź</t>
  </si>
  <si>
    <t>OGÓŁEM</t>
  </si>
  <si>
    <t>WYDATKI</t>
  </si>
  <si>
    <t>gmina miasto Biała Rawska</t>
  </si>
  <si>
    <t>DOCHODY</t>
  </si>
  <si>
    <t>OGÓŁEM DOCHODY</t>
  </si>
  <si>
    <t>OGÓŁEM WYDATKI</t>
  </si>
  <si>
    <t>Plan przychodów i wydatków  gospodarstwa pomocniczego na 2007 rok</t>
  </si>
  <si>
    <t>1. Zespół Szkół Centrum Edukacji Zawodowej i Ustawicznej Warsztaty Szkolne Rawa Mazowiecka</t>
  </si>
  <si>
    <t>DOTACJE NA DOFINANSOWANIE SZKÓŁ NIEPUBLICZNYCH NA 2007 ROK</t>
  </si>
  <si>
    <t>Dotacje podmiotowe  w 2007 r.</t>
  </si>
  <si>
    <t>DOTACJA DLA INSTYTUCJI KULTURY</t>
  </si>
  <si>
    <t>Powiatowa Biblioteka Bubliczna                                                   w Rawie Mazowieckiej</t>
  </si>
  <si>
    <t>ROLNICTWO I ŁOWIECTWO</t>
  </si>
  <si>
    <t>Prace geodezyjno-urządzeniowe na potrzeby rolnictwa</t>
  </si>
  <si>
    <t>LEŚNICTWO</t>
  </si>
  <si>
    <t xml:space="preserve">Gospodarka leśna </t>
  </si>
  <si>
    <t xml:space="preserve">Nadzór nad gospodarką leśną </t>
  </si>
  <si>
    <t xml:space="preserve">Pozostała działalność </t>
  </si>
  <si>
    <t xml:space="preserve">TRANSPORT I ŁĄCZNOŚĆ  </t>
  </si>
  <si>
    <t xml:space="preserve">Drogi publiczne powiatowe </t>
  </si>
  <si>
    <t>TURYSTYKA</t>
  </si>
  <si>
    <t>Ośrodki informacji turystycznej</t>
  </si>
  <si>
    <t>GOSPODARKA MIESZKANIOWA</t>
  </si>
  <si>
    <t>Gospodarka gruntami i nieruchomościami</t>
  </si>
  <si>
    <t xml:space="preserve">DZIAłALNOŚĆ USłUGOWA </t>
  </si>
  <si>
    <t>Prace geodezyjne i kartograficzne (nieinwestycyjne)</t>
  </si>
  <si>
    <t>Nadzór budowlany</t>
  </si>
  <si>
    <t xml:space="preserve">ADMINISTRACJA PUBLICZNA </t>
  </si>
  <si>
    <t xml:space="preserve">Urzędy wojewódzkie </t>
  </si>
  <si>
    <t xml:space="preserve">Rady powiatów </t>
  </si>
  <si>
    <t xml:space="preserve">Starostwo powiatowe </t>
  </si>
  <si>
    <t xml:space="preserve">Komisje poborowe </t>
  </si>
  <si>
    <t>Promocja jednostek samorządu terytorialnego</t>
  </si>
  <si>
    <t xml:space="preserve">BAZPIECZEŃSTWO PUBLICZNE I OCHRONA PRZECIWPOŻAROWA </t>
  </si>
  <si>
    <t xml:space="preserve">Komendy powiatowe Państwowej Straży Pożarnej </t>
  </si>
  <si>
    <t xml:space="preserve">Obsługa papierów wartościowych, kredytów i pożyczek jednostek samorządu terytorialnego </t>
  </si>
  <si>
    <t xml:space="preserve">Rozliczenia z tytułu poręczeń i gwarancji udzielonych przez Skarb Państwa lub jednostkę samorządu terytorialnego </t>
  </si>
  <si>
    <t xml:space="preserve">RÓŻNE ROZLICZENIA </t>
  </si>
  <si>
    <t xml:space="preserve">Rezerwy ogólne i celowe </t>
  </si>
  <si>
    <t xml:space="preserve">OŚWIATA I WYCHOWANIE </t>
  </si>
  <si>
    <t xml:space="preserve">Szkoły podstawowe specjalne </t>
  </si>
  <si>
    <t xml:space="preserve">Gimnazja specjalne </t>
  </si>
  <si>
    <t xml:space="preserve">Licea profilowane </t>
  </si>
  <si>
    <t xml:space="preserve">Licea ogólnoksztacące </t>
  </si>
  <si>
    <t xml:space="preserve">Szkoły zawodowe </t>
  </si>
  <si>
    <t xml:space="preserve">Szkoły zawodowe specjalne </t>
  </si>
  <si>
    <t>Komisje egzaminacyjne</t>
  </si>
  <si>
    <t>OCHRONA ZDROWIA</t>
  </si>
  <si>
    <t>Szpitale ogólne</t>
  </si>
  <si>
    <t xml:space="preserve">Składki na ubezpieczenie zdrowotne oraz świadczenia dla osób nieobjętych obowiązkiem ubezpieczenia zdrowotnego   </t>
  </si>
  <si>
    <t xml:space="preserve">POMOC SPOŁECZNA </t>
  </si>
  <si>
    <t xml:space="preserve">Placówki opiekuńczo-wychowawcze </t>
  </si>
  <si>
    <t xml:space="preserve">Rodziny zastępcze </t>
  </si>
  <si>
    <t xml:space="preserve">Powiatowe centrum pomocy rodzinie </t>
  </si>
  <si>
    <t xml:space="preserve">POZOSTAŁE ZADANIA W ZAKRESIE POLITYKI SPOŁECZNEJ </t>
  </si>
  <si>
    <t>Zespoły do spraw orzekania o niepełnosprawności</t>
  </si>
  <si>
    <t>Państwowy Fundusz Rehabilitacji Osób Niepenosprawnych</t>
  </si>
  <si>
    <t xml:space="preserve">Powiatowe urzędy pracy </t>
  </si>
  <si>
    <t xml:space="preserve">EDUKACYJNA OPIEKA WYCHOWAWCZA </t>
  </si>
  <si>
    <t xml:space="preserve">Specjalne ośrodki szkolno-wychowawcze </t>
  </si>
  <si>
    <t>Poradnie psychologiczno-pedagogiczne, w tym poradnie specjalistyczne</t>
  </si>
  <si>
    <t xml:space="preserve">Internaty i bursy szkolne </t>
  </si>
  <si>
    <t>KULTURA I OCHRONA DZIEDZICTWA NARODOWEGO</t>
  </si>
  <si>
    <t xml:space="preserve">Biblioteki </t>
  </si>
  <si>
    <t xml:space="preserve">KULTURA FIZYCZNA I SPORT </t>
  </si>
  <si>
    <t xml:space="preserve">Zadania w zakresie kultury fizycznej i sportu </t>
  </si>
  <si>
    <t>OBSŁUGA DŁUGU PUBLICZNEGO</t>
  </si>
  <si>
    <t xml:space="preserve">TRANSPORT I ŁĄCZNOŚĆ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</si>
  <si>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</si>
  <si>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</si>
  <si>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</si>
  <si>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Starostwa powiatowe </t>
  </si>
  <si>
    <t xml:space="preserve">Promocja jednostek samorządu terytorialnego 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</si>
  <si>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</si>
  <si>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</si>
  <si>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</si>
  <si>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 xml:space="preserve">RÓŻNE ROZLICZENIA  </t>
  </si>
  <si>
    <t xml:space="preserve">Subwencje ogólne z budżetu państwa </t>
  </si>
  <si>
    <t xml:space="preserve">Część wyrównawcza subwencji ogólnej dla powiatów </t>
  </si>
  <si>
    <t xml:space="preserve">Różne rozliczenia finansowe </t>
  </si>
  <si>
    <t xml:space="preserve">Pozostałe odsetki </t>
  </si>
  <si>
    <t>OŚWIATA I WYCHOWANIE</t>
  </si>
  <si>
    <t xml:space="preserve">Licea ogólnokształcące </t>
  </si>
  <si>
    <t>Dochody z najmu i dzierżawy składników majątkowych Sk. P., jednostek  samorządu  terytorialnego lub innych jednostek zaliczanych do sektora finansów publicznych oraz innych umów o podobnym charakterze</t>
  </si>
  <si>
    <t>Centra kształcenia ustawicznego i praktycznego oraz ośrodki dokształcania zawodowego</t>
  </si>
  <si>
    <t xml:space="preserve">Szpitale ogólne </t>
  </si>
  <si>
    <t>Składki na ubezpieczenie zdrowotne oraz świadczenia dla osób nieobjętych obowiązkiem ubezpieczenia zdrowotnego</t>
  </si>
  <si>
    <t>POZOSTAŁE ZADANIA W ZAKRESIE POLITYKI SPOŁECZNEJ</t>
  </si>
  <si>
    <t>Państwowy Fundusz Rehabilitacjo Osób Niepełnosprawnych</t>
  </si>
  <si>
    <t>Centra kształcenia ustawicznego i praktycznego oraz ośrodki  dokształcania zawodowego</t>
  </si>
  <si>
    <t>Dokształcanie i doskonalenie nauczycieli</t>
  </si>
  <si>
    <t>Zespoły do spraw orzekania                              o niepełnosprawności</t>
  </si>
  <si>
    <t xml:space="preserve">Pomoc materialna dla uczniów </t>
  </si>
  <si>
    <t>DZIAŁALNOŚĆ USŁUGOWA</t>
  </si>
  <si>
    <t>ADMINISTRACJA PUBLICZNA</t>
  </si>
  <si>
    <t>Starostwo,  Wydział Geodezji, Katastry i Gospodarki nierucomościami</t>
  </si>
  <si>
    <t>Starostwo,    Wydział Organizacyjny</t>
  </si>
  <si>
    <t>Starostwo, Wydział Oświaty Kultury    i Sportu</t>
  </si>
  <si>
    <t>Starostwo,  Wydział Rozwoju,   Promocji            i Informacji</t>
  </si>
  <si>
    <t>Powiatowe Inspektoraty Nadzoru Budowlanego</t>
  </si>
  <si>
    <t>Urzędy wojewódzkie</t>
  </si>
  <si>
    <t>Komisje poborowe</t>
  </si>
  <si>
    <t>Komendy Powiatowe Państwowej Straży Pożarnej</t>
  </si>
  <si>
    <t>Zespoły ds. orzekania o niepełnosprawności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</si>
  <si>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</si>
  <si>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</si>
  <si>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</si>
  <si>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</si>
  <si>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</si>
  <si>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</si>
  <si>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</si>
  <si>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</si>
  <si>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</si>
  <si>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</si>
  <si>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</si>
  <si>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</si>
  <si>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</si>
  <si>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>Szkoły zawodowe</t>
  </si>
  <si>
    <t>Biblioteki</t>
  </si>
  <si>
    <t>Dotacja podmiotowa z budżetu dla niepublicznej jednostki systemu oświaty</t>
  </si>
  <si>
    <t>Dotacja podmiotowa z budżetu dla samorządowej instytucji kultury</t>
  </si>
  <si>
    <t>Dział 900 - Gospodarka Komunalna i Ochrona środowiska           Rozdział 90011-Fundusz Ochrony Środowiska i Gospodarki Wodnej</t>
  </si>
  <si>
    <t>POWIATOWY FUNDUSZ GOSPODARKI ZASOBEM GEODEZYJNYM                                        I KARTOGRAFICZNYM</t>
  </si>
  <si>
    <t>Dział 710 - działalność Usługowa                                                       Rozdział 71030 - Fundusz Gospodarki Zasobem Geodezyjnym                    i Kartograficznym</t>
  </si>
  <si>
    <t>POWIATOWY FUNDUSZ OCHRONY ŚRODOWISKA                                        I GOSPODARKI WODNEJ</t>
  </si>
  <si>
    <t>Podatek dochodowy od osób prawnych</t>
  </si>
  <si>
    <t>Dochody budżetowe powiatu na 2007r.</t>
  </si>
  <si>
    <t>Plan
 2007 r.</t>
  </si>
  <si>
    <t xml:space="preserve">Technikum Zawodowe dla Dorosłych                                pan M. Górecki                                                                  </t>
  </si>
  <si>
    <t>Szkoła Policealna dla Dorosłych                                        pan M. Górecki, pan L. Górecki</t>
  </si>
  <si>
    <t xml:space="preserve">Prywatny Zespół szkół Zawodowych dla Dorosłych          pan W. Kaźmierczak, Pani J. Kaźmierczak </t>
  </si>
  <si>
    <t>Studium i Liceum Ekonomiczne "FORUM"                                       pani Z. Maruszak</t>
  </si>
  <si>
    <t>Poręczenia:</t>
  </si>
  <si>
    <t>poręczenie kredytu SP ZOZ w Rawie Mazowieckiej</t>
  </si>
  <si>
    <t>Środki na dofinansowanie inwestycji własnych inwestycji gmin, powiatów, samorządów województw, pozyskane z innych źródeł</t>
  </si>
  <si>
    <t>Pożyczka z Wojewódzkiego Funduszu Ochrony Środowiska i Gospodarki Wodnej w Łodzi na zadanie inwestycyjne pt"Termomodernizacja Przychodni Zdrowia  SPZOZ w Rawie Maz."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</si>
</sst>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3" fontId="24" fillId="0" borderId="8" xfId="0" applyNumberFormat="1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3" fontId="24" fillId="0" borderId="9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24" fillId="0" borderId="9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/>
    </xf>
    <xf numFmtId="0" fontId="25" fillId="0" borderId="12" xfId="0" applyFont="1" applyBorder="1" applyAlignment="1">
      <alignment horizontal="righ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vertical="top" wrapText="1"/>
    </xf>
    <xf numFmtId="0" fontId="15" fillId="0" borderId="15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15" fillId="0" borderId="19" xfId="0" applyFont="1" applyBorder="1" applyAlignment="1">
      <alignment/>
    </xf>
    <xf numFmtId="0" fontId="24" fillId="0" borderId="21" xfId="0" applyFont="1" applyBorder="1" applyAlignment="1">
      <alignment vertical="top" wrapText="1"/>
    </xf>
    <xf numFmtId="3" fontId="24" fillId="0" borderId="21" xfId="0" applyNumberFormat="1" applyFont="1" applyBorder="1" applyAlignment="1">
      <alignment vertical="top" wrapText="1"/>
    </xf>
    <xf numFmtId="0" fontId="15" fillId="0" borderId="22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0" fontId="15" fillId="0" borderId="23" xfId="0" applyFont="1" applyBorder="1" applyAlignment="1">
      <alignment/>
    </xf>
    <xf numFmtId="0" fontId="2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0" fontId="18" fillId="0" borderId="19" xfId="0" applyFont="1" applyBorder="1" applyAlignment="1">
      <alignment/>
    </xf>
    <xf numFmtId="0" fontId="25" fillId="0" borderId="9" xfId="0" applyFont="1" applyBorder="1" applyAlignment="1">
      <alignment vertical="top" wrapText="1"/>
    </xf>
    <xf numFmtId="3" fontId="25" fillId="0" borderId="9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27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36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24" fillId="0" borderId="1" xfId="0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38" xfId="18" applyFont="1" applyBorder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12" fillId="0" borderId="40" xfId="18" applyFont="1" applyBorder="1" applyAlignment="1">
      <alignment horizontal="center"/>
      <protection/>
    </xf>
    <xf numFmtId="0" fontId="11" fillId="0" borderId="41" xfId="18" applyFont="1" applyBorder="1" applyAlignment="1">
      <alignment horizontal="center"/>
      <protection/>
    </xf>
    <xf numFmtId="0" fontId="11" fillId="0" borderId="42" xfId="18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1" fillId="0" borderId="45" xfId="18" applyFont="1" applyBorder="1" applyAlignment="1">
      <alignment horizontal="center"/>
      <protection/>
    </xf>
    <xf numFmtId="0" fontId="11" fillId="0" borderId="44" xfId="18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47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SheetLayoutView="100" workbookViewId="0" topLeftCell="A49">
      <selection activeCell="D65" sqref="D65"/>
    </sheetView>
  </sheetViews>
  <sheetFormatPr defaultColWidth="9.00390625" defaultRowHeight="34.5" customHeight="1"/>
  <cols>
    <col min="1" max="1" width="6.875" style="119" customWidth="1"/>
    <col min="2" max="2" width="9.375" style="119" customWidth="1"/>
    <col min="3" max="3" width="6.625" style="119" customWidth="1"/>
    <col min="4" max="4" width="59.125" style="119" customWidth="1"/>
    <col min="5" max="5" width="14.625" style="119" customWidth="1"/>
    <col min="6" max="16384" width="9.125" style="119" customWidth="1"/>
  </cols>
  <sheetData>
    <row r="1" spans="2:6" ht="19.5" customHeight="1">
      <c r="B1" s="397"/>
      <c r="C1" s="397"/>
      <c r="D1" s="397"/>
      <c r="E1" s="397"/>
      <c r="F1" s="126"/>
    </row>
    <row r="2" spans="2:6" s="148" customFormat="1" ht="19.5" customHeight="1">
      <c r="B2" s="149"/>
      <c r="C2" s="149"/>
      <c r="D2" s="149" t="s">
        <v>412</v>
      </c>
      <c r="E2" s="150"/>
      <c r="F2" s="150"/>
    </row>
    <row r="3" spans="2:6" ht="27.75" customHeight="1">
      <c r="B3" s="138"/>
      <c r="C3" s="138"/>
      <c r="D3" s="138"/>
      <c r="E3" s="313" t="s">
        <v>56</v>
      </c>
      <c r="F3" s="126"/>
    </row>
    <row r="4" spans="1:5" ht="24" customHeight="1">
      <c r="A4" s="398" t="s">
        <v>2</v>
      </c>
      <c r="B4" s="398" t="s">
        <v>3</v>
      </c>
      <c r="C4" s="398" t="s">
        <v>4</v>
      </c>
      <c r="D4" s="401" t="s">
        <v>158</v>
      </c>
      <c r="E4" s="403" t="s">
        <v>413</v>
      </c>
    </row>
    <row r="5" spans="1:5" ht="13.5" customHeight="1">
      <c r="A5" s="399"/>
      <c r="B5" s="399"/>
      <c r="C5" s="400"/>
      <c r="D5" s="402"/>
      <c r="E5" s="400"/>
    </row>
    <row r="6" spans="1:5" s="358" customFormat="1" ht="12" customHeight="1">
      <c r="A6" s="356">
        <v>1</v>
      </c>
      <c r="B6" s="356">
        <v>2</v>
      </c>
      <c r="C6" s="356">
        <v>3</v>
      </c>
      <c r="D6" s="357">
        <v>4</v>
      </c>
      <c r="E6" s="356">
        <v>5</v>
      </c>
    </row>
    <row r="7" spans="1:5" s="121" customFormat="1" ht="24.75" customHeight="1" thickBot="1">
      <c r="A7" s="314" t="s">
        <v>226</v>
      </c>
      <c r="B7" s="314"/>
      <c r="C7" s="314"/>
      <c r="D7" s="315" t="s">
        <v>298</v>
      </c>
      <c r="E7" s="316">
        <f>SUM(E8)</f>
        <v>32000</v>
      </c>
    </row>
    <row r="8" spans="1:5" s="120" customFormat="1" ht="27" customHeight="1" thickTop="1">
      <c r="A8" s="140"/>
      <c r="B8" s="140" t="s">
        <v>227</v>
      </c>
      <c r="C8" s="140"/>
      <c r="D8" s="317" t="s">
        <v>299</v>
      </c>
      <c r="E8" s="318">
        <f>SUM(E9)</f>
        <v>32000</v>
      </c>
    </row>
    <row r="9" spans="1:5" ht="62.25" customHeight="1">
      <c r="A9" s="319"/>
      <c r="B9" s="320"/>
      <c r="C9" s="282">
        <v>2110</v>
      </c>
      <c r="D9" s="321" t="s">
        <v>246</v>
      </c>
      <c r="E9" s="284">
        <v>32000</v>
      </c>
    </row>
    <row r="10" spans="1:5" s="122" customFormat="1" ht="25.5" customHeight="1" thickBot="1">
      <c r="A10" s="322" t="s">
        <v>228</v>
      </c>
      <c r="B10" s="323"/>
      <c r="C10" s="324"/>
      <c r="D10" s="325" t="s">
        <v>300</v>
      </c>
      <c r="E10" s="326">
        <f>SUM(E11)</f>
        <v>104207</v>
      </c>
    </row>
    <row r="11" spans="1:5" ht="27" customHeight="1" thickTop="1">
      <c r="A11" s="327"/>
      <c r="B11" s="328" t="s">
        <v>231</v>
      </c>
      <c r="C11" s="144"/>
      <c r="D11" s="329" t="s">
        <v>303</v>
      </c>
      <c r="E11" s="145">
        <f>SUM(E12)</f>
        <v>104207</v>
      </c>
    </row>
    <row r="12" spans="1:5" ht="41.25" customHeight="1">
      <c r="A12" s="319"/>
      <c r="B12" s="320"/>
      <c r="C12" s="282">
        <v>2700</v>
      </c>
      <c r="D12" s="321" t="s">
        <v>232</v>
      </c>
      <c r="E12" s="284">
        <v>104207</v>
      </c>
    </row>
    <row r="13" spans="1:5" s="122" customFormat="1" ht="27.75" customHeight="1" thickBot="1">
      <c r="A13" s="322">
        <v>600</v>
      </c>
      <c r="B13" s="323"/>
      <c r="C13" s="324"/>
      <c r="D13" s="325" t="s">
        <v>353</v>
      </c>
      <c r="E13" s="326">
        <f>SUM(E14)</f>
        <v>270140</v>
      </c>
    </row>
    <row r="14" spans="1:5" ht="27" customHeight="1" thickTop="1">
      <c r="A14" s="327"/>
      <c r="B14" s="328">
        <v>60014</v>
      </c>
      <c r="C14" s="144"/>
      <c r="D14" s="329" t="s">
        <v>305</v>
      </c>
      <c r="E14" s="145">
        <f>SUM(E15,E16,E17)</f>
        <v>270140</v>
      </c>
    </row>
    <row r="15" spans="1:5" ht="27" customHeight="1">
      <c r="A15" s="330"/>
      <c r="B15" s="279"/>
      <c r="C15" s="331" t="s">
        <v>234</v>
      </c>
      <c r="D15" s="332" t="s">
        <v>233</v>
      </c>
      <c r="E15" s="281">
        <v>19000</v>
      </c>
    </row>
    <row r="16" spans="1:5" ht="73.5" customHeight="1">
      <c r="A16" s="333"/>
      <c r="B16" s="282"/>
      <c r="C16" s="282">
        <v>6298</v>
      </c>
      <c r="D16" s="321" t="s">
        <v>420</v>
      </c>
      <c r="E16" s="284">
        <v>221594</v>
      </c>
    </row>
    <row r="17" spans="1:5" ht="43.5" customHeight="1">
      <c r="A17" s="333"/>
      <c r="B17" s="282"/>
      <c r="C17" s="282">
        <v>6439</v>
      </c>
      <c r="D17" s="321" t="s">
        <v>247</v>
      </c>
      <c r="E17" s="284">
        <v>29546</v>
      </c>
    </row>
    <row r="18" spans="1:5" s="122" customFormat="1" ht="30" customHeight="1" thickBot="1">
      <c r="A18" s="334">
        <v>700</v>
      </c>
      <c r="B18" s="324"/>
      <c r="C18" s="324"/>
      <c r="D18" s="325" t="s">
        <v>354</v>
      </c>
      <c r="E18" s="326">
        <f>SUM(E19)</f>
        <v>2685355</v>
      </c>
    </row>
    <row r="19" spans="1:5" ht="30" customHeight="1" thickTop="1">
      <c r="A19" s="335"/>
      <c r="B19" s="144">
        <v>70005</v>
      </c>
      <c r="C19" s="144"/>
      <c r="D19" s="329" t="s">
        <v>355</v>
      </c>
      <c r="E19" s="145">
        <f>SUM(E20:E23)</f>
        <v>2685355</v>
      </c>
    </row>
    <row r="20" spans="1:5" ht="64.5" customHeight="1">
      <c r="A20" s="330"/>
      <c r="B20" s="279"/>
      <c r="C20" s="279">
        <v>2110</v>
      </c>
      <c r="D20" s="332" t="s">
        <v>246</v>
      </c>
      <c r="E20" s="281">
        <v>14355</v>
      </c>
    </row>
    <row r="21" spans="1:5" ht="73.5" customHeight="1">
      <c r="A21" s="333"/>
      <c r="B21" s="282"/>
      <c r="C21" s="282" t="s">
        <v>235</v>
      </c>
      <c r="D21" s="321" t="s">
        <v>248</v>
      </c>
      <c r="E21" s="284">
        <v>103000</v>
      </c>
    </row>
    <row r="22" spans="1:5" ht="29.25" customHeight="1">
      <c r="A22" s="335"/>
      <c r="B22" s="144"/>
      <c r="C22" s="144" t="s">
        <v>236</v>
      </c>
      <c r="D22" s="329" t="s">
        <v>249</v>
      </c>
      <c r="E22" s="145">
        <v>2500000</v>
      </c>
    </row>
    <row r="23" spans="1:5" s="154" customFormat="1" ht="63.75" customHeight="1" thickBot="1">
      <c r="A23" s="336"/>
      <c r="B23" s="337"/>
      <c r="C23" s="337">
        <v>2360</v>
      </c>
      <c r="D23" s="338" t="s">
        <v>250</v>
      </c>
      <c r="E23" s="339">
        <v>68000</v>
      </c>
    </row>
    <row r="24" spans="1:5" s="122" customFormat="1" ht="30" customHeight="1" thickBot="1">
      <c r="A24" s="334">
        <v>710</v>
      </c>
      <c r="B24" s="324"/>
      <c r="C24" s="324"/>
      <c r="D24" s="325" t="s">
        <v>356</v>
      </c>
      <c r="E24" s="326">
        <f>SUM(E25,E27)</f>
        <v>232360</v>
      </c>
    </row>
    <row r="25" spans="1:5" ht="30" customHeight="1" thickTop="1">
      <c r="A25" s="335"/>
      <c r="B25" s="144">
        <v>71013</v>
      </c>
      <c r="C25" s="144"/>
      <c r="D25" s="329" t="s">
        <v>311</v>
      </c>
      <c r="E25" s="145">
        <v>45000</v>
      </c>
    </row>
    <row r="26" spans="1:5" ht="57" customHeight="1">
      <c r="A26" s="333"/>
      <c r="B26" s="282"/>
      <c r="C26" s="282">
        <v>2110</v>
      </c>
      <c r="D26" s="321" t="s">
        <v>246</v>
      </c>
      <c r="E26" s="284">
        <v>45000</v>
      </c>
    </row>
    <row r="27" spans="1:5" ht="30" customHeight="1">
      <c r="A27" s="333"/>
      <c r="B27" s="282">
        <v>71015</v>
      </c>
      <c r="C27" s="282"/>
      <c r="D27" s="340" t="s">
        <v>312</v>
      </c>
      <c r="E27" s="284">
        <f>SUM(E28:E29)</f>
        <v>187360</v>
      </c>
    </row>
    <row r="28" spans="1:5" ht="55.5" customHeight="1">
      <c r="A28" s="335"/>
      <c r="B28" s="144"/>
      <c r="C28" s="144">
        <v>2110</v>
      </c>
      <c r="D28" s="329" t="s">
        <v>246</v>
      </c>
      <c r="E28" s="145">
        <v>183860</v>
      </c>
    </row>
    <row r="29" spans="1:5" ht="66" customHeight="1">
      <c r="A29" s="333"/>
      <c r="B29" s="282"/>
      <c r="C29" s="282">
        <v>6410</v>
      </c>
      <c r="D29" s="321" t="s">
        <v>251</v>
      </c>
      <c r="E29" s="284">
        <v>3500</v>
      </c>
    </row>
    <row r="30" spans="1:5" s="122" customFormat="1" ht="30" customHeight="1" thickBot="1">
      <c r="A30" s="334">
        <v>750</v>
      </c>
      <c r="B30" s="324"/>
      <c r="C30" s="324"/>
      <c r="D30" s="325" t="s">
        <v>313</v>
      </c>
      <c r="E30" s="326">
        <f>SUM(E31,E33,E36,E39)</f>
        <v>1355700</v>
      </c>
    </row>
    <row r="31" spans="1:5" ht="30" customHeight="1" thickTop="1">
      <c r="A31" s="335"/>
      <c r="B31" s="144">
        <v>75011</v>
      </c>
      <c r="C31" s="144"/>
      <c r="D31" s="329" t="s">
        <v>314</v>
      </c>
      <c r="E31" s="145">
        <f>SUM(SUM(E32))</f>
        <v>104020</v>
      </c>
    </row>
    <row r="32" spans="1:5" ht="63" customHeight="1">
      <c r="A32" s="333"/>
      <c r="B32" s="282"/>
      <c r="C32" s="282">
        <v>2110</v>
      </c>
      <c r="D32" s="321" t="s">
        <v>246</v>
      </c>
      <c r="E32" s="284">
        <v>104020</v>
      </c>
    </row>
    <row r="33" spans="1:5" ht="30" customHeight="1">
      <c r="A33" s="335"/>
      <c r="B33" s="144">
        <v>75020</v>
      </c>
      <c r="C33" s="144"/>
      <c r="D33" s="329" t="s">
        <v>357</v>
      </c>
      <c r="E33" s="145">
        <f>SUM(E34:E35)</f>
        <v>1202500</v>
      </c>
    </row>
    <row r="34" spans="1:5" ht="30" customHeight="1">
      <c r="A34" s="333"/>
      <c r="B34" s="282"/>
      <c r="C34" s="320" t="s">
        <v>237</v>
      </c>
      <c r="D34" s="321" t="s">
        <v>252</v>
      </c>
      <c r="E34" s="284">
        <v>1200000</v>
      </c>
    </row>
    <row r="35" spans="1:5" ht="71.25" customHeight="1">
      <c r="A35" s="335"/>
      <c r="B35" s="144"/>
      <c r="C35" s="328" t="s">
        <v>235</v>
      </c>
      <c r="D35" s="329" t="s">
        <v>248</v>
      </c>
      <c r="E35" s="145">
        <v>2500</v>
      </c>
    </row>
    <row r="36" spans="1:5" ht="30" customHeight="1">
      <c r="A36" s="333"/>
      <c r="B36" s="282">
        <v>75045</v>
      </c>
      <c r="C36" s="320"/>
      <c r="D36" s="321" t="s">
        <v>317</v>
      </c>
      <c r="E36" s="284">
        <f>SUM(E37:E38)</f>
        <v>19180</v>
      </c>
    </row>
    <row r="37" spans="1:5" ht="63" customHeight="1">
      <c r="A37" s="335"/>
      <c r="B37" s="144"/>
      <c r="C37" s="144">
        <v>2110</v>
      </c>
      <c r="D37" s="329" t="s">
        <v>246</v>
      </c>
      <c r="E37" s="145">
        <v>11200</v>
      </c>
    </row>
    <row r="38" spans="1:5" ht="63" customHeight="1">
      <c r="A38" s="333"/>
      <c r="B38" s="282"/>
      <c r="C38" s="282">
        <v>2120</v>
      </c>
      <c r="D38" s="321" t="s">
        <v>253</v>
      </c>
      <c r="E38" s="284">
        <v>7980</v>
      </c>
    </row>
    <row r="39" spans="1:5" ht="30" customHeight="1">
      <c r="A39" s="335"/>
      <c r="B39" s="144">
        <v>75075</v>
      </c>
      <c r="C39" s="144"/>
      <c r="D39" s="329" t="s">
        <v>358</v>
      </c>
      <c r="E39" s="145">
        <f>SUM(E40)</f>
        <v>30000</v>
      </c>
    </row>
    <row r="40" spans="1:5" ht="30" customHeight="1">
      <c r="A40" s="333"/>
      <c r="B40" s="282"/>
      <c r="C40" s="282" t="s">
        <v>238</v>
      </c>
      <c r="D40" s="321" t="s">
        <v>254</v>
      </c>
      <c r="E40" s="284">
        <v>30000</v>
      </c>
    </row>
    <row r="41" spans="1:9" s="122" customFormat="1" ht="48" customHeight="1" thickBot="1">
      <c r="A41" s="342">
        <v>754</v>
      </c>
      <c r="B41" s="343"/>
      <c r="C41" s="343"/>
      <c r="D41" s="344" t="s">
        <v>359</v>
      </c>
      <c r="E41" s="345">
        <f>SUM(E42)</f>
        <v>2056400</v>
      </c>
      <c r="F41" s="354"/>
      <c r="G41" s="353"/>
      <c r="H41" s="353"/>
      <c r="I41" s="353"/>
    </row>
    <row r="42" spans="1:5" ht="24" customHeight="1" thickTop="1">
      <c r="A42" s="335"/>
      <c r="B42" s="144">
        <v>75411</v>
      </c>
      <c r="C42" s="144"/>
      <c r="D42" s="329" t="s">
        <v>320</v>
      </c>
      <c r="E42" s="145">
        <f>SUM(E43,E44)</f>
        <v>2056400</v>
      </c>
    </row>
    <row r="43" spans="1:5" ht="58.5" customHeight="1">
      <c r="A43" s="333"/>
      <c r="B43" s="282"/>
      <c r="C43" s="282">
        <v>2110</v>
      </c>
      <c r="D43" s="321" t="s">
        <v>246</v>
      </c>
      <c r="E43" s="284">
        <v>2045400</v>
      </c>
    </row>
    <row r="44" spans="1:5" ht="70.5" customHeight="1">
      <c r="A44" s="333"/>
      <c r="B44" s="282"/>
      <c r="C44" s="282">
        <v>6410</v>
      </c>
      <c r="D44" s="321" t="s">
        <v>251</v>
      </c>
      <c r="E44" s="284">
        <v>11000</v>
      </c>
    </row>
    <row r="45" spans="1:5" s="122" customFormat="1" ht="71.25" customHeight="1" thickBot="1">
      <c r="A45" s="334">
        <v>756</v>
      </c>
      <c r="B45" s="324"/>
      <c r="C45" s="324"/>
      <c r="D45" s="325" t="s">
        <v>360</v>
      </c>
      <c r="E45" s="326">
        <f>SUM(E46)</f>
        <v>4329459</v>
      </c>
    </row>
    <row r="46" spans="1:5" ht="36.75" customHeight="1" thickTop="1">
      <c r="A46" s="335"/>
      <c r="B46" s="144">
        <v>75622</v>
      </c>
      <c r="C46" s="144"/>
      <c r="D46" s="329" t="s">
        <v>361</v>
      </c>
      <c r="E46" s="145">
        <f>SUM(E47,E48)</f>
        <v>4329459</v>
      </c>
    </row>
    <row r="47" spans="1:5" ht="27" customHeight="1">
      <c r="A47" s="333"/>
      <c r="B47" s="282"/>
      <c r="C47" s="282" t="s">
        <v>239</v>
      </c>
      <c r="D47" s="321" t="s">
        <v>259</v>
      </c>
      <c r="E47" s="284">
        <v>4259459</v>
      </c>
    </row>
    <row r="48" spans="1:5" ht="27" customHeight="1">
      <c r="A48" s="333"/>
      <c r="B48" s="282"/>
      <c r="C48" s="282" t="s">
        <v>240</v>
      </c>
      <c r="D48" s="340" t="s">
        <v>411</v>
      </c>
      <c r="E48" s="281">
        <v>70000</v>
      </c>
    </row>
    <row r="49" spans="1:10" s="122" customFormat="1" ht="26.25" customHeight="1" thickBot="1">
      <c r="A49" s="334">
        <v>758</v>
      </c>
      <c r="B49" s="324"/>
      <c r="C49" s="324"/>
      <c r="D49" s="359" t="s">
        <v>362</v>
      </c>
      <c r="E49" s="345">
        <f>SUM(E50,E52,E54,,E56)</f>
        <v>19296178</v>
      </c>
      <c r="F49" s="353"/>
      <c r="G49" s="353"/>
      <c r="H49" s="353"/>
      <c r="I49" s="353"/>
      <c r="J49" s="353"/>
    </row>
    <row r="50" spans="1:5" ht="39.75" customHeight="1" thickTop="1">
      <c r="A50" s="335"/>
      <c r="B50" s="144">
        <v>75801</v>
      </c>
      <c r="C50" s="144"/>
      <c r="D50" s="329" t="s">
        <v>260</v>
      </c>
      <c r="E50" s="145">
        <f>SUM(E51)</f>
        <v>16169298</v>
      </c>
    </row>
    <row r="51" spans="1:5" ht="27" customHeight="1">
      <c r="A51" s="333"/>
      <c r="B51" s="282"/>
      <c r="C51" s="282">
        <v>2920</v>
      </c>
      <c r="D51" s="321" t="s">
        <v>363</v>
      </c>
      <c r="E51" s="284">
        <v>16169298</v>
      </c>
    </row>
    <row r="52" spans="1:5" ht="27" customHeight="1">
      <c r="A52" s="335"/>
      <c r="B52" s="144">
        <v>75803</v>
      </c>
      <c r="C52" s="144"/>
      <c r="D52" s="329" t="s">
        <v>364</v>
      </c>
      <c r="E52" s="145">
        <f>SUM(E53)</f>
        <v>1737482</v>
      </c>
    </row>
    <row r="53" spans="1:5" ht="27" customHeight="1">
      <c r="A53" s="333"/>
      <c r="B53" s="282"/>
      <c r="C53" s="282">
        <v>2920</v>
      </c>
      <c r="D53" s="321" t="s">
        <v>363</v>
      </c>
      <c r="E53" s="284">
        <v>1737482</v>
      </c>
    </row>
    <row r="54" spans="1:5" ht="27" customHeight="1">
      <c r="A54" s="335"/>
      <c r="B54" s="144">
        <v>75814</v>
      </c>
      <c r="C54" s="144"/>
      <c r="D54" s="329" t="s">
        <v>365</v>
      </c>
      <c r="E54" s="145">
        <f>SUM(E55)</f>
        <v>43000</v>
      </c>
    </row>
    <row r="55" spans="1:5" ht="27" customHeight="1">
      <c r="A55" s="333"/>
      <c r="B55" s="282"/>
      <c r="C55" s="320" t="s">
        <v>262</v>
      </c>
      <c r="D55" s="321" t="s">
        <v>366</v>
      </c>
      <c r="E55" s="284">
        <v>43000</v>
      </c>
    </row>
    <row r="56" spans="1:5" ht="27" customHeight="1">
      <c r="A56" s="335"/>
      <c r="B56" s="144">
        <v>75832</v>
      </c>
      <c r="C56" s="328"/>
      <c r="D56" s="329" t="s">
        <v>261</v>
      </c>
      <c r="E56" s="145">
        <f>SUM(E57)</f>
        <v>1346398</v>
      </c>
    </row>
    <row r="57" spans="1:5" ht="27" customHeight="1">
      <c r="A57" s="333"/>
      <c r="B57" s="282"/>
      <c r="C57" s="282">
        <v>2920</v>
      </c>
      <c r="D57" s="321" t="s">
        <v>363</v>
      </c>
      <c r="E57" s="284">
        <v>1346398</v>
      </c>
    </row>
    <row r="58" spans="1:5" s="123" customFormat="1" ht="27.75" customHeight="1" thickBot="1">
      <c r="A58" s="334">
        <v>801</v>
      </c>
      <c r="B58" s="324"/>
      <c r="C58" s="324"/>
      <c r="D58" s="341" t="s">
        <v>367</v>
      </c>
      <c r="E58" s="326">
        <f>SUM(E59,E61)</f>
        <v>62600</v>
      </c>
    </row>
    <row r="59" spans="1:5" ht="27" customHeight="1" thickTop="1">
      <c r="A59" s="335"/>
      <c r="B59" s="144">
        <v>80120</v>
      </c>
      <c r="C59" s="144"/>
      <c r="D59" s="329" t="s">
        <v>368</v>
      </c>
      <c r="E59" s="145">
        <f>SUM(E60)</f>
        <v>40600</v>
      </c>
    </row>
    <row r="60" spans="1:5" ht="71.25" customHeight="1">
      <c r="A60" s="333"/>
      <c r="B60" s="282"/>
      <c r="C60" s="320" t="s">
        <v>235</v>
      </c>
      <c r="D60" s="321" t="s">
        <v>369</v>
      </c>
      <c r="E60" s="284">
        <v>40600</v>
      </c>
    </row>
    <row r="61" spans="1:5" ht="40.5" customHeight="1">
      <c r="A61" s="335"/>
      <c r="B61" s="144">
        <v>80140</v>
      </c>
      <c r="C61" s="328"/>
      <c r="D61" s="329" t="s">
        <v>370</v>
      </c>
      <c r="E61" s="145">
        <f>SUM(E62)</f>
        <v>22000</v>
      </c>
    </row>
    <row r="62" spans="1:5" ht="27" customHeight="1">
      <c r="A62" s="333"/>
      <c r="B62" s="282"/>
      <c r="C62" s="320" t="s">
        <v>241</v>
      </c>
      <c r="D62" s="321" t="s">
        <v>255</v>
      </c>
      <c r="E62" s="284">
        <v>22000</v>
      </c>
    </row>
    <row r="63" spans="1:9" s="122" customFormat="1" ht="27.75" customHeight="1" thickBot="1">
      <c r="A63" s="334">
        <v>851</v>
      </c>
      <c r="B63" s="324"/>
      <c r="C63" s="323"/>
      <c r="D63" s="325" t="s">
        <v>333</v>
      </c>
      <c r="E63" s="345">
        <f>SUM(E64,E66)</f>
        <v>1262909</v>
      </c>
      <c r="F63" s="354"/>
      <c r="G63" s="353"/>
      <c r="H63" s="353"/>
      <c r="I63" s="353"/>
    </row>
    <row r="64" spans="1:5" ht="27" customHeight="1" thickTop="1">
      <c r="A64" s="335"/>
      <c r="B64" s="144">
        <v>85111</v>
      </c>
      <c r="C64" s="328"/>
      <c r="D64" s="329" t="s">
        <v>371</v>
      </c>
      <c r="E64" s="145">
        <f>SUM(E65)</f>
        <v>432909</v>
      </c>
    </row>
    <row r="65" spans="1:5" ht="65.25" customHeight="1">
      <c r="A65" s="330"/>
      <c r="B65" s="279"/>
      <c r="C65" s="279">
        <v>6298</v>
      </c>
      <c r="D65" s="321" t="s">
        <v>420</v>
      </c>
      <c r="E65" s="281">
        <v>432909</v>
      </c>
    </row>
    <row r="66" spans="1:10" s="153" customFormat="1" ht="48" customHeight="1">
      <c r="A66" s="333"/>
      <c r="B66" s="282">
        <v>85156</v>
      </c>
      <c r="C66" s="282"/>
      <c r="D66" s="321" t="s">
        <v>372</v>
      </c>
      <c r="E66" s="284">
        <f>SUM(E67)</f>
        <v>830000</v>
      </c>
      <c r="F66" s="355"/>
      <c r="G66" s="126"/>
      <c r="H66" s="126"/>
      <c r="I66" s="126"/>
      <c r="J66" s="126"/>
    </row>
    <row r="67" spans="1:10" s="153" customFormat="1" ht="54.75" customHeight="1">
      <c r="A67" s="333"/>
      <c r="B67" s="282"/>
      <c r="C67" s="282">
        <v>2110</v>
      </c>
      <c r="D67" s="321" t="s">
        <v>246</v>
      </c>
      <c r="E67" s="284">
        <v>830000</v>
      </c>
      <c r="F67" s="126"/>
      <c r="G67" s="126"/>
      <c r="H67" s="126"/>
      <c r="I67" s="126"/>
      <c r="J67" s="138"/>
    </row>
    <row r="68" spans="1:9" s="151" customFormat="1" ht="27.75" customHeight="1" thickBot="1">
      <c r="A68" s="342">
        <v>852</v>
      </c>
      <c r="B68" s="343"/>
      <c r="C68" s="343"/>
      <c r="D68" s="344" t="s">
        <v>336</v>
      </c>
      <c r="E68" s="345">
        <f>SUM(E69,E72)</f>
        <v>1081945</v>
      </c>
      <c r="F68" s="354"/>
      <c r="G68" s="353"/>
      <c r="H68" s="353"/>
      <c r="I68" s="353"/>
    </row>
    <row r="69" spans="1:5" ht="27" customHeight="1" thickTop="1">
      <c r="A69" s="335"/>
      <c r="B69" s="144">
        <v>85201</v>
      </c>
      <c r="C69" s="144"/>
      <c r="D69" s="329" t="s">
        <v>337</v>
      </c>
      <c r="E69" s="145">
        <f>SUM(E70,E71)</f>
        <v>1015344</v>
      </c>
    </row>
    <row r="70" spans="1:5" ht="51.75" customHeight="1">
      <c r="A70" s="333"/>
      <c r="B70" s="282"/>
      <c r="C70" s="282">
        <v>2310</v>
      </c>
      <c r="D70" s="321" t="s">
        <v>256</v>
      </c>
      <c r="E70" s="284">
        <v>207684</v>
      </c>
    </row>
    <row r="71" spans="1:5" ht="58.5" customHeight="1">
      <c r="A71" s="335"/>
      <c r="B71" s="144"/>
      <c r="C71" s="144">
        <v>2320</v>
      </c>
      <c r="D71" s="329" t="s">
        <v>257</v>
      </c>
      <c r="E71" s="145">
        <v>807660</v>
      </c>
    </row>
    <row r="72" spans="1:5" ht="27" customHeight="1">
      <c r="A72" s="333"/>
      <c r="B72" s="282">
        <v>85204</v>
      </c>
      <c r="C72" s="282"/>
      <c r="D72" s="321" t="s">
        <v>338</v>
      </c>
      <c r="E72" s="284">
        <f>SUM(E73,E74)</f>
        <v>66601</v>
      </c>
    </row>
    <row r="73" spans="1:5" ht="54" customHeight="1">
      <c r="A73" s="335"/>
      <c r="B73" s="144"/>
      <c r="C73" s="144">
        <v>2310</v>
      </c>
      <c r="D73" s="329" t="s">
        <v>256</v>
      </c>
      <c r="E73" s="145">
        <v>19764</v>
      </c>
    </row>
    <row r="74" spans="1:5" ht="57" customHeight="1">
      <c r="A74" s="333"/>
      <c r="B74" s="282"/>
      <c r="C74" s="282">
        <v>2320</v>
      </c>
      <c r="D74" s="321" t="s">
        <v>257</v>
      </c>
      <c r="E74" s="284">
        <v>46837</v>
      </c>
    </row>
    <row r="75" spans="1:5" s="122" customFormat="1" ht="35.25" customHeight="1" thickBot="1">
      <c r="A75" s="334">
        <v>853</v>
      </c>
      <c r="B75" s="324"/>
      <c r="C75" s="324"/>
      <c r="D75" s="341" t="s">
        <v>373</v>
      </c>
      <c r="E75" s="326">
        <f>SUM(E76,E78)</f>
        <v>67000</v>
      </c>
    </row>
    <row r="76" spans="1:5" ht="27" customHeight="1" thickTop="1">
      <c r="A76" s="335"/>
      <c r="B76" s="144">
        <v>85321</v>
      </c>
      <c r="C76" s="144"/>
      <c r="D76" s="346" t="s">
        <v>341</v>
      </c>
      <c r="E76" s="145">
        <f>SUM(E77)</f>
        <v>57000</v>
      </c>
    </row>
    <row r="77" spans="1:5" ht="51.75" customHeight="1">
      <c r="A77" s="333"/>
      <c r="B77" s="282"/>
      <c r="C77" s="282">
        <v>2110</v>
      </c>
      <c r="D77" s="321" t="s">
        <v>246</v>
      </c>
      <c r="E77" s="284">
        <v>57000</v>
      </c>
    </row>
    <row r="78" spans="1:5" ht="32.25" customHeight="1">
      <c r="A78" s="335"/>
      <c r="B78" s="144">
        <v>85324</v>
      </c>
      <c r="C78" s="144"/>
      <c r="D78" s="329" t="s">
        <v>374</v>
      </c>
      <c r="E78" s="145">
        <f>SUM(E79)</f>
        <v>10000</v>
      </c>
    </row>
    <row r="79" spans="1:5" ht="27" customHeight="1">
      <c r="A79" s="333"/>
      <c r="B79" s="282"/>
      <c r="C79" s="320" t="s">
        <v>234</v>
      </c>
      <c r="D79" s="321" t="s">
        <v>258</v>
      </c>
      <c r="E79" s="284">
        <v>10000</v>
      </c>
    </row>
    <row r="80" spans="1:9" s="122" customFormat="1" ht="27" customHeight="1" thickBot="1">
      <c r="A80" s="334">
        <v>854</v>
      </c>
      <c r="B80" s="324"/>
      <c r="C80" s="323"/>
      <c r="D80" s="325" t="s">
        <v>344</v>
      </c>
      <c r="E80" s="352">
        <f>SUM(E81,E83)</f>
        <v>389900</v>
      </c>
      <c r="F80" s="354"/>
      <c r="G80" s="353"/>
      <c r="H80" s="353"/>
      <c r="I80" s="353"/>
    </row>
    <row r="81" spans="1:5" ht="27" customHeight="1" thickTop="1">
      <c r="A81" s="335"/>
      <c r="B81" s="144">
        <v>85403</v>
      </c>
      <c r="C81" s="328"/>
      <c r="D81" s="329" t="s">
        <v>345</v>
      </c>
      <c r="E81" s="145">
        <f>SUM(E82)</f>
        <v>70000</v>
      </c>
    </row>
    <row r="82" spans="1:5" ht="27" customHeight="1">
      <c r="A82" s="333"/>
      <c r="B82" s="282"/>
      <c r="C82" s="320" t="s">
        <v>241</v>
      </c>
      <c r="D82" s="321" t="s">
        <v>255</v>
      </c>
      <c r="E82" s="284">
        <v>70000</v>
      </c>
    </row>
    <row r="83" spans="1:5" ht="27" customHeight="1">
      <c r="A83" s="335"/>
      <c r="B83" s="144">
        <v>85410</v>
      </c>
      <c r="C83" s="328"/>
      <c r="D83" s="329" t="s">
        <v>347</v>
      </c>
      <c r="E83" s="145">
        <f>SUM(E84,E85)</f>
        <v>319900</v>
      </c>
    </row>
    <row r="84" spans="1:5" ht="72" customHeight="1">
      <c r="A84" s="330"/>
      <c r="B84" s="279"/>
      <c r="C84" s="331" t="s">
        <v>235</v>
      </c>
      <c r="D84" s="332" t="s">
        <v>369</v>
      </c>
      <c r="E84" s="281">
        <v>46700</v>
      </c>
    </row>
    <row r="85" spans="1:9" s="152" customFormat="1" ht="27" customHeight="1" thickBot="1">
      <c r="A85" s="347"/>
      <c r="B85" s="348"/>
      <c r="C85" s="349" t="s">
        <v>241</v>
      </c>
      <c r="D85" s="350" t="s">
        <v>255</v>
      </c>
      <c r="E85" s="351">
        <v>273200</v>
      </c>
      <c r="F85" s="355"/>
      <c r="G85" s="126"/>
      <c r="H85" s="126"/>
      <c r="I85" s="126"/>
    </row>
    <row r="86" spans="1:9" s="122" customFormat="1" ht="34.5" customHeight="1" thickBot="1" thickTop="1">
      <c r="A86" s="394" t="s">
        <v>141</v>
      </c>
      <c r="B86" s="395"/>
      <c r="C86" s="395"/>
      <c r="D86" s="396"/>
      <c r="E86" s="360">
        <f>SUM(E7,E10,E13,E18,E24,E30,E41,E45,E49,E58,E63,E68,E75,E80)</f>
        <v>33226153</v>
      </c>
      <c r="F86" s="354"/>
      <c r="G86" s="353"/>
      <c r="H86" s="353"/>
      <c r="I86" s="353"/>
    </row>
    <row r="87" spans="2:5" ht="34.5" customHeight="1" thickTop="1">
      <c r="B87" s="124"/>
      <c r="C87" s="124"/>
      <c r="D87" s="124"/>
      <c r="E87" s="124"/>
    </row>
    <row r="88" spans="1:5" ht="34.5" customHeight="1">
      <c r="A88" s="125"/>
      <c r="B88" s="124"/>
      <c r="C88" s="124"/>
      <c r="D88" s="124"/>
      <c r="E88" s="124"/>
    </row>
    <row r="89" spans="2:5" ht="34.5" customHeight="1">
      <c r="B89" s="124"/>
      <c r="C89" s="124"/>
      <c r="D89" s="124"/>
      <c r="E89" s="124"/>
    </row>
    <row r="90" spans="2:5" ht="34.5" customHeight="1">
      <c r="B90" s="124"/>
      <c r="C90" s="124"/>
      <c r="D90" s="124"/>
      <c r="E90" s="124"/>
    </row>
    <row r="91" spans="2:5" ht="34.5" customHeight="1">
      <c r="B91" s="124"/>
      <c r="C91" s="124"/>
      <c r="D91" s="124"/>
      <c r="E91" s="124"/>
    </row>
    <row r="92" spans="2:5" ht="34.5" customHeight="1">
      <c r="B92" s="124"/>
      <c r="C92" s="124"/>
      <c r="D92" s="124"/>
      <c r="E92" s="124"/>
    </row>
    <row r="93" spans="2:5" ht="34.5" customHeight="1">
      <c r="B93" s="124"/>
      <c r="C93" s="124"/>
      <c r="D93" s="124"/>
      <c r="E93" s="124"/>
    </row>
    <row r="94" spans="2:5" ht="34.5" customHeight="1">
      <c r="B94" s="124"/>
      <c r="C94" s="124"/>
      <c r="D94" s="124"/>
      <c r="E94" s="124"/>
    </row>
    <row r="95" spans="2:5" ht="34.5" customHeight="1">
      <c r="B95" s="124"/>
      <c r="C95" s="124"/>
      <c r="D95" s="124"/>
      <c r="E95" s="124"/>
    </row>
    <row r="96" spans="2:5" ht="34.5" customHeight="1">
      <c r="B96" s="124"/>
      <c r="C96" s="124"/>
      <c r="D96" s="124"/>
      <c r="E96" s="124"/>
    </row>
    <row r="97" spans="2:5" ht="34.5" customHeight="1">
      <c r="B97" s="124"/>
      <c r="C97" s="124"/>
      <c r="D97" s="124"/>
      <c r="E97" s="124"/>
    </row>
    <row r="98" spans="2:5" ht="34.5" customHeight="1">
      <c r="B98" s="124"/>
      <c r="C98" s="124"/>
      <c r="D98" s="124"/>
      <c r="E98" s="124"/>
    </row>
    <row r="99" spans="2:5" ht="34.5" customHeight="1">
      <c r="B99" s="124"/>
      <c r="C99" s="124"/>
      <c r="D99" s="124"/>
      <c r="E99" s="124"/>
    </row>
    <row r="100" spans="2:5" ht="34.5" customHeight="1">
      <c r="B100" s="124"/>
      <c r="C100" s="124"/>
      <c r="D100" s="124"/>
      <c r="E100" s="124"/>
    </row>
    <row r="101" spans="2:5" ht="34.5" customHeight="1">
      <c r="B101" s="124"/>
      <c r="C101" s="124"/>
      <c r="D101" s="124"/>
      <c r="E101" s="124"/>
    </row>
    <row r="102" spans="2:5" ht="34.5" customHeight="1">
      <c r="B102" s="124"/>
      <c r="C102" s="124"/>
      <c r="D102" s="124"/>
      <c r="E102" s="124"/>
    </row>
    <row r="103" spans="2:5" ht="34.5" customHeight="1">
      <c r="B103" s="124"/>
      <c r="C103" s="124"/>
      <c r="D103" s="124"/>
      <c r="E103" s="124"/>
    </row>
    <row r="104" spans="2:5" ht="34.5" customHeight="1">
      <c r="B104" s="124"/>
      <c r="C104" s="124"/>
      <c r="D104" s="124"/>
      <c r="E104" s="124"/>
    </row>
    <row r="105" spans="2:5" ht="34.5" customHeight="1">
      <c r="B105" s="124"/>
      <c r="C105" s="124"/>
      <c r="D105" s="124"/>
      <c r="E105" s="124"/>
    </row>
    <row r="106" spans="2:5" ht="34.5" customHeight="1">
      <c r="B106" s="124"/>
      <c r="C106" s="124"/>
      <c r="D106" s="124"/>
      <c r="E106" s="124"/>
    </row>
    <row r="107" spans="2:5" ht="34.5" customHeight="1">
      <c r="B107" s="124"/>
      <c r="C107" s="124"/>
      <c r="D107" s="124"/>
      <c r="E107" s="124"/>
    </row>
    <row r="108" spans="2:5" ht="34.5" customHeight="1">
      <c r="B108" s="124"/>
      <c r="C108" s="124"/>
      <c r="D108" s="124"/>
      <c r="E108" s="124"/>
    </row>
    <row r="109" spans="2:5" ht="34.5" customHeight="1">
      <c r="B109" s="124"/>
      <c r="C109" s="124"/>
      <c r="D109" s="124"/>
      <c r="E109" s="124"/>
    </row>
    <row r="110" spans="2:5" ht="34.5" customHeight="1">
      <c r="B110" s="124"/>
      <c r="C110" s="124"/>
      <c r="D110" s="124"/>
      <c r="E110" s="124"/>
    </row>
    <row r="111" spans="2:5" ht="34.5" customHeight="1">
      <c r="B111" s="124"/>
      <c r="C111" s="124"/>
      <c r="D111" s="124"/>
      <c r="E111" s="124"/>
    </row>
    <row r="112" spans="2:5" ht="34.5" customHeight="1">
      <c r="B112" s="124"/>
      <c r="C112" s="124"/>
      <c r="D112" s="124"/>
      <c r="E112" s="124"/>
    </row>
    <row r="113" spans="2:5" ht="34.5" customHeight="1">
      <c r="B113" s="124"/>
      <c r="C113" s="124"/>
      <c r="D113" s="124"/>
      <c r="E113" s="124"/>
    </row>
    <row r="114" spans="2:5" ht="34.5" customHeight="1">
      <c r="B114" s="124"/>
      <c r="C114" s="124"/>
      <c r="D114" s="124"/>
      <c r="E114" s="124"/>
    </row>
    <row r="115" spans="2:5" ht="34.5" customHeight="1">
      <c r="B115" s="124"/>
      <c r="C115" s="124"/>
      <c r="D115" s="124"/>
      <c r="E115" s="124"/>
    </row>
    <row r="116" spans="2:5" ht="34.5" customHeight="1">
      <c r="B116" s="124"/>
      <c r="C116" s="124"/>
      <c r="D116" s="124"/>
      <c r="E116" s="124"/>
    </row>
    <row r="117" spans="2:5" ht="34.5" customHeight="1">
      <c r="B117" s="124"/>
      <c r="C117" s="124"/>
      <c r="D117" s="124"/>
      <c r="E117" s="124"/>
    </row>
    <row r="118" spans="2:5" ht="34.5" customHeight="1">
      <c r="B118" s="124"/>
      <c r="C118" s="124"/>
      <c r="D118" s="124"/>
      <c r="E118" s="124"/>
    </row>
    <row r="119" spans="2:5" ht="34.5" customHeight="1">
      <c r="B119" s="124"/>
      <c r="C119" s="124"/>
      <c r="D119" s="124"/>
      <c r="E119" s="124"/>
    </row>
    <row r="120" spans="2:5" ht="34.5" customHeight="1">
      <c r="B120" s="124"/>
      <c r="C120" s="124"/>
      <c r="D120" s="124"/>
      <c r="E120" s="124"/>
    </row>
  </sheetData>
  <mergeCells count="7">
    <mergeCell ref="A86:D86"/>
    <mergeCell ref="B1:E1"/>
    <mergeCell ref="A4:A5"/>
    <mergeCell ref="B4:B5"/>
    <mergeCell ref="C4:C5"/>
    <mergeCell ref="D4:D5"/>
    <mergeCell ref="E4:E5"/>
  </mergeCells>
  <printOptions horizontalCentered="1"/>
  <pageMargins left="0.75" right="0.85" top="0.94" bottom="0.7874015748031497" header="0.35" footer="0.39"/>
  <pageSetup horizontalDpi="300" verticalDpi="300" orientation="portrait" paperSize="9" scale="89" r:id="rId1"/>
  <headerFooter alignWithMargins="0">
    <oddHeader>&amp;R&amp;9Załącznik nr &amp;A
do uchwały Rady Powiatu
 nr ...............
z dnia ..............................</oddHeader>
  </headerFooter>
  <rowBreaks count="4" manualBreakCount="4">
    <brk id="23" max="4" man="1"/>
    <brk id="40" max="4" man="1"/>
    <brk id="60" max="4" man="1"/>
    <brk id="79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Y51"/>
  <sheetViews>
    <sheetView workbookViewId="0" topLeftCell="A1">
      <selection activeCell="C15" sqref="C15"/>
    </sheetView>
  </sheetViews>
  <sheetFormatPr defaultColWidth="9.00390625" defaultRowHeight="12.75"/>
  <cols>
    <col min="1" max="1" width="6.125" style="8" customWidth="1"/>
    <col min="2" max="2" width="8.75390625" style="8" customWidth="1"/>
    <col min="3" max="3" width="77.75390625" style="8" customWidth="1"/>
    <col min="4" max="4" width="7.375" style="8" customWidth="1"/>
    <col min="5" max="5" width="14.25390625" style="8" customWidth="1"/>
    <col min="6" max="6" width="12.25390625" style="8" customWidth="1"/>
    <col min="7" max="7" width="12.125" style="8" customWidth="1"/>
    <col min="8" max="8" width="12.125" style="221" customWidth="1"/>
    <col min="9" max="9" width="29.25390625" style="221" customWidth="1"/>
    <col min="10" max="77" width="9.125" style="221" customWidth="1"/>
    <col min="78" max="16384" width="9.125" style="8" customWidth="1"/>
  </cols>
  <sheetData>
    <row r="1" spans="1:8" ht="51.75" customHeight="1">
      <c r="A1" s="376" t="s">
        <v>224</v>
      </c>
      <c r="B1" s="376"/>
      <c r="C1" s="376"/>
      <c r="D1" s="376"/>
      <c r="E1" s="376"/>
      <c r="F1" s="376"/>
      <c r="G1" s="376"/>
      <c r="H1" s="376"/>
    </row>
    <row r="2" ht="6" customHeight="1"/>
    <row r="3" ht="1.5" customHeight="1"/>
    <row r="4" spans="1:77" ht="20.25" customHeight="1">
      <c r="A4" s="427" t="s">
        <v>2</v>
      </c>
      <c r="B4" s="428" t="s">
        <v>3</v>
      </c>
      <c r="C4" s="299"/>
      <c r="D4" s="431" t="s">
        <v>159</v>
      </c>
      <c r="E4" s="432" t="s">
        <v>140</v>
      </c>
      <c r="F4" s="432" t="s">
        <v>170</v>
      </c>
      <c r="G4" s="432" t="s">
        <v>97</v>
      </c>
      <c r="H4" s="432"/>
      <c r="BV4" s="8"/>
      <c r="BW4" s="8"/>
      <c r="BX4" s="8"/>
      <c r="BY4" s="8"/>
    </row>
    <row r="5" spans="1:77" ht="18" customHeight="1">
      <c r="A5" s="427"/>
      <c r="B5" s="429"/>
      <c r="C5" s="300"/>
      <c r="D5" s="429"/>
      <c r="E5" s="427"/>
      <c r="F5" s="432"/>
      <c r="G5" s="432" t="s">
        <v>138</v>
      </c>
      <c r="H5" s="303"/>
      <c r="BV5" s="8"/>
      <c r="BW5" s="8"/>
      <c r="BX5" s="8"/>
      <c r="BY5" s="8"/>
    </row>
    <row r="6" spans="1:77" ht="22.5" customHeight="1">
      <c r="A6" s="427"/>
      <c r="B6" s="430"/>
      <c r="C6" s="301" t="s">
        <v>5</v>
      </c>
      <c r="D6" s="430"/>
      <c r="E6" s="427"/>
      <c r="F6" s="432"/>
      <c r="G6" s="433"/>
      <c r="H6" s="305" t="s">
        <v>137</v>
      </c>
      <c r="BV6" s="8"/>
      <c r="BW6" s="8"/>
      <c r="BX6" s="8"/>
      <c r="BY6" s="8"/>
    </row>
    <row r="7" spans="1:73" s="229" customFormat="1" ht="13.5" customHeight="1" thickBot="1">
      <c r="A7" s="231">
        <v>1</v>
      </c>
      <c r="B7" s="231">
        <v>2</v>
      </c>
      <c r="C7" s="231"/>
      <c r="D7" s="231">
        <v>3</v>
      </c>
      <c r="E7" s="231">
        <v>4</v>
      </c>
      <c r="F7" s="231">
        <v>5</v>
      </c>
      <c r="G7" s="231">
        <v>6</v>
      </c>
      <c r="H7" s="304">
        <v>9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</row>
    <row r="8" spans="1:77" ht="28.5" customHeight="1" thickBot="1">
      <c r="A8" s="293"/>
      <c r="B8" s="294"/>
      <c r="C8" s="295" t="s">
        <v>289</v>
      </c>
      <c r="D8" s="294"/>
      <c r="E8" s="294"/>
      <c r="F8" s="294"/>
      <c r="G8" s="294"/>
      <c r="H8" s="296"/>
      <c r="BV8" s="8"/>
      <c r="BW8" s="8"/>
      <c r="BX8" s="8"/>
      <c r="BY8" s="8"/>
    </row>
    <row r="9" spans="1:77" ht="30" customHeight="1" thickBot="1">
      <c r="A9" s="199">
        <v>852</v>
      </c>
      <c r="B9" s="199"/>
      <c r="C9" s="199" t="s">
        <v>391</v>
      </c>
      <c r="D9" s="243"/>
      <c r="E9" s="242">
        <f>SUM(E10,E24)</f>
        <v>1081945</v>
      </c>
      <c r="F9" s="243"/>
      <c r="G9" s="243"/>
      <c r="H9" s="243"/>
      <c r="BV9" s="8"/>
      <c r="BW9" s="8"/>
      <c r="BX9" s="8"/>
      <c r="BY9" s="8"/>
    </row>
    <row r="10" spans="1:77" ht="30" customHeight="1" thickTop="1">
      <c r="A10" s="244"/>
      <c r="B10" s="244">
        <v>85201</v>
      </c>
      <c r="C10" s="245" t="s">
        <v>392</v>
      </c>
      <c r="D10" s="246"/>
      <c r="E10" s="247">
        <f>SUM(E11,E15)</f>
        <v>1015344</v>
      </c>
      <c r="F10" s="213"/>
      <c r="G10" s="213"/>
      <c r="H10" s="213"/>
      <c r="BV10" s="8"/>
      <c r="BW10" s="8"/>
      <c r="BX10" s="8"/>
      <c r="BY10" s="8"/>
    </row>
    <row r="11" spans="1:77" ht="50.25" customHeight="1">
      <c r="A11" s="248"/>
      <c r="B11" s="248"/>
      <c r="C11" s="208" t="s">
        <v>256</v>
      </c>
      <c r="D11" s="207">
        <v>2310</v>
      </c>
      <c r="E11" s="130">
        <f>SUM(SUM(E12:E14))</f>
        <v>207684</v>
      </c>
      <c r="F11" s="207"/>
      <c r="G11" s="207"/>
      <c r="H11" s="207"/>
      <c r="BV11" s="8"/>
      <c r="BW11" s="8"/>
      <c r="BX11" s="8"/>
      <c r="BY11" s="8"/>
    </row>
    <row r="12" spans="1:77" ht="30" customHeight="1">
      <c r="A12" s="250"/>
      <c r="B12" s="250"/>
      <c r="C12" s="250" t="s">
        <v>274</v>
      </c>
      <c r="D12" s="250"/>
      <c r="E12" s="129">
        <v>23076</v>
      </c>
      <c r="F12" s="250"/>
      <c r="G12" s="250"/>
      <c r="H12" s="250"/>
      <c r="BV12" s="8"/>
      <c r="BW12" s="8"/>
      <c r="BX12" s="8"/>
      <c r="BY12" s="8"/>
    </row>
    <row r="13" spans="1:77" ht="30" customHeight="1">
      <c r="A13" s="250"/>
      <c r="B13" s="250"/>
      <c r="C13" s="250" t="s">
        <v>275</v>
      </c>
      <c r="D13" s="250"/>
      <c r="E13" s="129">
        <v>69228</v>
      </c>
      <c r="F13" s="250"/>
      <c r="G13" s="250"/>
      <c r="H13" s="250"/>
      <c r="BV13" s="8"/>
      <c r="BW13" s="8"/>
      <c r="BX13" s="8"/>
      <c r="BY13" s="8"/>
    </row>
    <row r="14" spans="1:77" ht="30" customHeight="1">
      <c r="A14" s="207"/>
      <c r="B14" s="207"/>
      <c r="C14" s="207" t="s">
        <v>276</v>
      </c>
      <c r="D14" s="207"/>
      <c r="E14" s="130">
        <v>115380</v>
      </c>
      <c r="F14" s="207"/>
      <c r="G14" s="207"/>
      <c r="H14" s="207"/>
      <c r="BV14" s="8"/>
      <c r="BW14" s="8"/>
      <c r="BX14" s="8"/>
      <c r="BY14" s="8"/>
    </row>
    <row r="15" spans="1:77" ht="50.25" customHeight="1">
      <c r="A15" s="264"/>
      <c r="B15" s="264"/>
      <c r="C15" s="265" t="s">
        <v>257</v>
      </c>
      <c r="D15" s="236">
        <v>2320</v>
      </c>
      <c r="E15" s="266">
        <f>SUM(E16:E23)</f>
        <v>807660</v>
      </c>
      <c r="F15" s="236"/>
      <c r="G15" s="236"/>
      <c r="H15" s="236"/>
      <c r="BV15" s="8"/>
      <c r="BW15" s="8"/>
      <c r="BX15" s="8"/>
      <c r="BY15" s="8"/>
    </row>
    <row r="16" spans="1:77" ht="30" customHeight="1">
      <c r="A16" s="250"/>
      <c r="B16" s="129"/>
      <c r="C16" s="250" t="s">
        <v>277</v>
      </c>
      <c r="D16" s="250"/>
      <c r="E16" s="129">
        <v>92304</v>
      </c>
      <c r="F16" s="250"/>
      <c r="G16" s="250"/>
      <c r="H16" s="250"/>
      <c r="I16" s="297"/>
      <c r="BV16" s="8"/>
      <c r="BW16" s="8"/>
      <c r="BX16" s="8"/>
      <c r="BY16" s="8"/>
    </row>
    <row r="17" spans="1:77" ht="30" customHeight="1">
      <c r="A17" s="207"/>
      <c r="B17" s="207"/>
      <c r="C17" s="207" t="s">
        <v>278</v>
      </c>
      <c r="D17" s="207"/>
      <c r="E17" s="130">
        <v>230760</v>
      </c>
      <c r="F17" s="207"/>
      <c r="G17" s="207"/>
      <c r="H17" s="207"/>
      <c r="BV17" s="8"/>
      <c r="BW17" s="8"/>
      <c r="BX17" s="8"/>
      <c r="BY17" s="8"/>
    </row>
    <row r="18" spans="1:77" ht="30" customHeight="1">
      <c r="A18" s="250"/>
      <c r="B18" s="250"/>
      <c r="C18" s="250" t="s">
        <v>279</v>
      </c>
      <c r="D18" s="250"/>
      <c r="E18" s="129">
        <v>138456</v>
      </c>
      <c r="F18" s="250"/>
      <c r="G18" s="250"/>
      <c r="H18" s="250"/>
      <c r="BV18" s="8"/>
      <c r="BW18" s="8"/>
      <c r="BX18" s="8"/>
      <c r="BY18" s="8"/>
    </row>
    <row r="19" spans="1:77" ht="30" customHeight="1">
      <c r="A19" s="250"/>
      <c r="B19" s="250"/>
      <c r="C19" s="250" t="s">
        <v>280</v>
      </c>
      <c r="D19" s="250"/>
      <c r="E19" s="129">
        <v>115380</v>
      </c>
      <c r="F19" s="250"/>
      <c r="G19" s="250"/>
      <c r="H19" s="250"/>
      <c r="BV19" s="8"/>
      <c r="BW19" s="8"/>
      <c r="BX19" s="8"/>
      <c r="BY19" s="8"/>
    </row>
    <row r="20" spans="1:77" ht="30" customHeight="1">
      <c r="A20" s="250"/>
      <c r="B20" s="250"/>
      <c r="C20" s="250" t="s">
        <v>281</v>
      </c>
      <c r="D20" s="250"/>
      <c r="E20" s="129">
        <v>69228</v>
      </c>
      <c r="F20" s="250"/>
      <c r="G20" s="250"/>
      <c r="H20" s="250"/>
      <c r="BV20" s="8"/>
      <c r="BW20" s="8"/>
      <c r="BX20" s="8"/>
      <c r="BY20" s="8"/>
    </row>
    <row r="21" spans="1:77" ht="30" customHeight="1">
      <c r="A21" s="207"/>
      <c r="B21" s="207"/>
      <c r="C21" s="207" t="s">
        <v>282</v>
      </c>
      <c r="D21" s="207"/>
      <c r="E21" s="130">
        <v>92304</v>
      </c>
      <c r="F21" s="207"/>
      <c r="G21" s="207"/>
      <c r="H21" s="207"/>
      <c r="BV21" s="8"/>
      <c r="BW21" s="8"/>
      <c r="BX21" s="8"/>
      <c r="BY21" s="8"/>
    </row>
    <row r="22" spans="1:77" ht="30" customHeight="1">
      <c r="A22" s="250"/>
      <c r="B22" s="250"/>
      <c r="C22" s="250" t="s">
        <v>283</v>
      </c>
      <c r="D22" s="250"/>
      <c r="E22" s="129">
        <v>46152</v>
      </c>
      <c r="F22" s="250"/>
      <c r="G22" s="250"/>
      <c r="H22" s="250"/>
      <c r="BV22" s="8"/>
      <c r="BW22" s="8"/>
      <c r="BX22" s="8"/>
      <c r="BY22" s="8"/>
    </row>
    <row r="23" spans="1:77" ht="30" customHeight="1">
      <c r="A23" s="207"/>
      <c r="B23" s="207"/>
      <c r="C23" s="207" t="s">
        <v>284</v>
      </c>
      <c r="D23" s="207"/>
      <c r="E23" s="130">
        <v>23076</v>
      </c>
      <c r="F23" s="207"/>
      <c r="G23" s="207"/>
      <c r="H23" s="207"/>
      <c r="BV23" s="8"/>
      <c r="BW23" s="8"/>
      <c r="BX23" s="8"/>
      <c r="BY23" s="8"/>
    </row>
    <row r="24" spans="1:77" ht="30" customHeight="1">
      <c r="A24" s="237"/>
      <c r="B24" s="251">
        <v>85204</v>
      </c>
      <c r="C24" s="237" t="s">
        <v>393</v>
      </c>
      <c r="D24" s="237"/>
      <c r="E24" s="252">
        <f>SUM(SUM(E25,E27))</f>
        <v>66601</v>
      </c>
      <c r="F24" s="250"/>
      <c r="G24" s="250"/>
      <c r="H24" s="250"/>
      <c r="BV24" s="8"/>
      <c r="BW24" s="8"/>
      <c r="BX24" s="8"/>
      <c r="BY24" s="8"/>
    </row>
    <row r="25" spans="1:77" ht="50.25" customHeight="1">
      <c r="A25" s="237"/>
      <c r="B25" s="237"/>
      <c r="C25" s="255" t="s">
        <v>256</v>
      </c>
      <c r="D25" s="250">
        <v>2310</v>
      </c>
      <c r="E25" s="129">
        <f>SUM(E26)</f>
        <v>19764</v>
      </c>
      <c r="F25" s="250"/>
      <c r="G25" s="250"/>
      <c r="H25" s="250"/>
      <c r="BV25" s="8"/>
      <c r="BW25" s="8"/>
      <c r="BX25" s="8"/>
      <c r="BY25" s="8"/>
    </row>
    <row r="26" spans="1:77" ht="30" customHeight="1">
      <c r="A26" s="207"/>
      <c r="B26" s="207"/>
      <c r="C26" s="250" t="s">
        <v>285</v>
      </c>
      <c r="D26" s="207"/>
      <c r="E26" s="130">
        <v>19764</v>
      </c>
      <c r="F26" s="207"/>
      <c r="G26" s="207"/>
      <c r="H26" s="207"/>
      <c r="BV26" s="8"/>
      <c r="BW26" s="8"/>
      <c r="BX26" s="8"/>
      <c r="BY26" s="8"/>
    </row>
    <row r="27" spans="1:77" ht="50.25" customHeight="1">
      <c r="A27" s="237"/>
      <c r="B27" s="237"/>
      <c r="C27" s="255" t="s">
        <v>257</v>
      </c>
      <c r="D27" s="250">
        <v>232</v>
      </c>
      <c r="E27" s="129">
        <f>SUM(E28,E29)</f>
        <v>46837</v>
      </c>
      <c r="F27" s="250"/>
      <c r="G27" s="250"/>
      <c r="H27" s="250"/>
      <c r="BV27" s="8"/>
      <c r="BW27" s="8"/>
      <c r="BX27" s="8"/>
      <c r="BY27" s="8"/>
    </row>
    <row r="28" spans="1:77" ht="30" customHeight="1">
      <c r="A28" s="207"/>
      <c r="B28" s="207"/>
      <c r="C28" s="207" t="s">
        <v>390</v>
      </c>
      <c r="D28" s="207"/>
      <c r="E28" s="130">
        <v>23418</v>
      </c>
      <c r="F28" s="207"/>
      <c r="G28" s="207"/>
      <c r="H28" s="207"/>
      <c r="BV28" s="8"/>
      <c r="BW28" s="8"/>
      <c r="BX28" s="8"/>
      <c r="BY28" s="8"/>
    </row>
    <row r="29" spans="1:77" ht="30" customHeight="1" thickBot="1">
      <c r="A29" s="234"/>
      <c r="B29" s="234"/>
      <c r="C29" s="234" t="s">
        <v>279</v>
      </c>
      <c r="D29" s="234"/>
      <c r="E29" s="235">
        <v>23419</v>
      </c>
      <c r="F29" s="234"/>
      <c r="G29" s="234"/>
      <c r="H29" s="234"/>
      <c r="BV29" s="8"/>
      <c r="BW29" s="8"/>
      <c r="BX29" s="8"/>
      <c r="BY29" s="8"/>
    </row>
    <row r="30" spans="1:77" ht="36" customHeight="1" thickTop="1">
      <c r="A30" s="248"/>
      <c r="B30" s="248"/>
      <c r="C30" s="248" t="s">
        <v>290</v>
      </c>
      <c r="D30" s="248"/>
      <c r="E30" s="254">
        <f>SUM(E10,,E24,)</f>
        <v>1081945</v>
      </c>
      <c r="F30" s="207"/>
      <c r="G30" s="207"/>
      <c r="H30" s="207"/>
      <c r="BV30" s="8"/>
      <c r="BW30" s="8"/>
      <c r="BX30" s="8"/>
      <c r="BY30" s="8"/>
    </row>
    <row r="31" spans="1:73" s="212" customFormat="1" ht="36" customHeight="1" thickBot="1">
      <c r="A31" s="306"/>
      <c r="B31" s="306"/>
      <c r="C31" s="306"/>
      <c r="D31" s="306"/>
      <c r="E31" s="307"/>
      <c r="F31" s="308"/>
      <c r="G31" s="308"/>
      <c r="H31" s="308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</row>
    <row r="32" spans="1:77" ht="36" customHeight="1" thickBot="1">
      <c r="A32" s="309"/>
      <c r="B32" s="310"/>
      <c r="C32" s="295" t="s">
        <v>287</v>
      </c>
      <c r="D32" s="310"/>
      <c r="E32" s="311"/>
      <c r="F32" s="310"/>
      <c r="G32" s="310"/>
      <c r="H32" s="312"/>
      <c r="BV32" s="8"/>
      <c r="BW32" s="8"/>
      <c r="BX32" s="8"/>
      <c r="BY32" s="8"/>
    </row>
    <row r="33" spans="1:77" ht="30" customHeight="1" thickBot="1">
      <c r="A33" s="199">
        <v>600</v>
      </c>
      <c r="B33" s="131"/>
      <c r="C33" s="131" t="s">
        <v>394</v>
      </c>
      <c r="D33" s="131"/>
      <c r="E33" s="132"/>
      <c r="F33" s="132">
        <f aca="true" t="shared" si="0" ref="F33:H34">SUM(F34)</f>
        <v>220000</v>
      </c>
      <c r="G33" s="132">
        <f t="shared" si="0"/>
        <v>220000</v>
      </c>
      <c r="H33" s="132">
        <f t="shared" si="0"/>
        <v>220000</v>
      </c>
      <c r="BV33" s="8"/>
      <c r="BW33" s="8"/>
      <c r="BX33" s="8"/>
      <c r="BY33" s="8"/>
    </row>
    <row r="34" spans="1:77" ht="30" customHeight="1" thickTop="1">
      <c r="A34" s="207"/>
      <c r="B34" s="253">
        <v>60014</v>
      </c>
      <c r="C34" s="248" t="s">
        <v>395</v>
      </c>
      <c r="D34" s="248"/>
      <c r="E34" s="254"/>
      <c r="F34" s="254">
        <f t="shared" si="0"/>
        <v>220000</v>
      </c>
      <c r="G34" s="254">
        <f t="shared" si="0"/>
        <v>220000</v>
      </c>
      <c r="H34" s="254">
        <f t="shared" si="0"/>
        <v>220000</v>
      </c>
      <c r="BV34" s="8"/>
      <c r="BW34" s="8"/>
      <c r="BX34" s="8"/>
      <c r="BY34" s="8"/>
    </row>
    <row r="35" spans="1:77" ht="72.75" customHeight="1">
      <c r="A35" s="237"/>
      <c r="B35" s="251"/>
      <c r="C35" s="255" t="s">
        <v>397</v>
      </c>
      <c r="D35" s="250">
        <v>2310</v>
      </c>
      <c r="E35" s="252"/>
      <c r="F35" s="129">
        <f>SUM(F36,F37)</f>
        <v>220000</v>
      </c>
      <c r="G35" s="129">
        <f>SUM(F36,F37)</f>
        <v>220000</v>
      </c>
      <c r="H35" s="129">
        <f>SUM(H36,H37)</f>
        <v>220000</v>
      </c>
      <c r="BV35" s="8"/>
      <c r="BW35" s="8"/>
      <c r="BX35" s="8"/>
      <c r="BY35" s="8"/>
    </row>
    <row r="36" spans="1:77" ht="30" customHeight="1">
      <c r="A36" s="207"/>
      <c r="B36" s="256"/>
      <c r="C36" s="207" t="s">
        <v>396</v>
      </c>
      <c r="D36" s="207"/>
      <c r="E36" s="130"/>
      <c r="F36" s="130">
        <v>140000</v>
      </c>
      <c r="G36" s="130">
        <v>140000</v>
      </c>
      <c r="H36" s="130">
        <v>140000</v>
      </c>
      <c r="BV36" s="8"/>
      <c r="BW36" s="8"/>
      <c r="BX36" s="8"/>
      <c r="BY36" s="8"/>
    </row>
    <row r="37" spans="1:77" ht="30" customHeight="1">
      <c r="A37" s="250"/>
      <c r="B37" s="257"/>
      <c r="C37" s="250" t="s">
        <v>288</v>
      </c>
      <c r="D37" s="250"/>
      <c r="E37" s="129"/>
      <c r="F37" s="129">
        <v>80000</v>
      </c>
      <c r="G37" s="129">
        <v>140000</v>
      </c>
      <c r="H37" s="129">
        <v>80000</v>
      </c>
      <c r="BV37" s="8"/>
      <c r="BW37" s="8"/>
      <c r="BX37" s="8"/>
      <c r="BY37" s="8"/>
    </row>
    <row r="38" spans="1:77" ht="30" customHeight="1" thickBot="1">
      <c r="A38" s="197">
        <v>852</v>
      </c>
      <c r="B38" s="258"/>
      <c r="C38" s="197" t="s">
        <v>391</v>
      </c>
      <c r="D38" s="226"/>
      <c r="E38" s="211"/>
      <c r="F38" s="259">
        <f>SUM(F39,F44)</f>
        <v>73475</v>
      </c>
      <c r="G38" s="259">
        <f>SUM(G39,G44)</f>
        <v>73475</v>
      </c>
      <c r="H38" s="211">
        <f>SUM(H39,H44)</f>
        <v>73475</v>
      </c>
      <c r="I38" s="297"/>
      <c r="BV38" s="8"/>
      <c r="BW38" s="8"/>
      <c r="BX38" s="8"/>
      <c r="BY38" s="8"/>
    </row>
    <row r="39" spans="1:77" ht="30" customHeight="1" thickTop="1">
      <c r="A39" s="207"/>
      <c r="B39" s="253">
        <v>85201</v>
      </c>
      <c r="C39" s="262" t="s">
        <v>392</v>
      </c>
      <c r="D39" s="207"/>
      <c r="E39" s="130"/>
      <c r="F39" s="130">
        <f>SUM(SUM(F40,F42))</f>
        <v>40000</v>
      </c>
      <c r="G39" s="130">
        <f>SUM(G40,G42)</f>
        <v>40000</v>
      </c>
      <c r="H39" s="130">
        <f>SUM(SUM(H40,H42))</f>
        <v>40000</v>
      </c>
      <c r="BV39" s="8"/>
      <c r="BW39" s="8"/>
      <c r="BX39" s="8"/>
      <c r="BY39" s="8"/>
    </row>
    <row r="40" spans="1:77" ht="50.25" customHeight="1">
      <c r="A40" s="250"/>
      <c r="B40" s="257"/>
      <c r="C40" s="255" t="s">
        <v>397</v>
      </c>
      <c r="D40" s="250">
        <v>2310</v>
      </c>
      <c r="E40" s="129"/>
      <c r="F40" s="129">
        <f>SUM(F41)</f>
        <v>20000</v>
      </c>
      <c r="G40" s="129">
        <f>SUM(G41)</f>
        <v>20000</v>
      </c>
      <c r="H40" s="129">
        <f>SUM(H41)</f>
        <v>20000</v>
      </c>
      <c r="BV40" s="8"/>
      <c r="BW40" s="8"/>
      <c r="BX40" s="8"/>
      <c r="BY40" s="8"/>
    </row>
    <row r="41" spans="1:77" ht="30" customHeight="1">
      <c r="A41" s="207"/>
      <c r="B41" s="256"/>
      <c r="C41" s="207" t="s">
        <v>275</v>
      </c>
      <c r="D41" s="207"/>
      <c r="E41" s="130"/>
      <c r="F41" s="130">
        <v>20000</v>
      </c>
      <c r="G41" s="130">
        <v>20000</v>
      </c>
      <c r="H41" s="130">
        <v>20000</v>
      </c>
      <c r="BV41" s="8"/>
      <c r="BW41" s="8"/>
      <c r="BX41" s="8"/>
      <c r="BY41" s="8"/>
    </row>
    <row r="42" spans="1:77" ht="50.25" customHeight="1">
      <c r="A42" s="250"/>
      <c r="B42" s="257"/>
      <c r="C42" s="255" t="s">
        <v>398</v>
      </c>
      <c r="D42" s="250">
        <v>2320</v>
      </c>
      <c r="E42" s="129"/>
      <c r="F42" s="129">
        <f>SUM(F43)</f>
        <v>20000</v>
      </c>
      <c r="G42" s="129">
        <f>SUM(G43)</f>
        <v>20000</v>
      </c>
      <c r="H42" s="129">
        <f>SUM(H43)</f>
        <v>20000</v>
      </c>
      <c r="BV42" s="8"/>
      <c r="BW42" s="8"/>
      <c r="BX42" s="8"/>
      <c r="BY42" s="8"/>
    </row>
    <row r="43" spans="1:77" ht="30" customHeight="1">
      <c r="A43" s="250"/>
      <c r="B43" s="257"/>
      <c r="C43" s="255" t="s">
        <v>401</v>
      </c>
      <c r="D43" s="250"/>
      <c r="E43" s="129"/>
      <c r="F43" s="129">
        <v>20000</v>
      </c>
      <c r="G43" s="129">
        <v>20000</v>
      </c>
      <c r="H43" s="130">
        <v>20000</v>
      </c>
      <c r="BV43" s="8"/>
      <c r="BW43" s="8"/>
      <c r="BX43" s="8"/>
      <c r="BY43" s="8"/>
    </row>
    <row r="44" spans="1:77" ht="30" customHeight="1">
      <c r="A44" s="207"/>
      <c r="B44" s="253">
        <v>85204</v>
      </c>
      <c r="C44" s="248" t="s">
        <v>393</v>
      </c>
      <c r="D44" s="207"/>
      <c r="E44" s="130"/>
      <c r="F44" s="130">
        <f>SUM(F45)</f>
        <v>33475</v>
      </c>
      <c r="G44" s="130">
        <f>SUM(G45)</f>
        <v>33475</v>
      </c>
      <c r="H44" s="249">
        <f>SUM(H45)</f>
        <v>33475</v>
      </c>
      <c r="BV44" s="8"/>
      <c r="BW44" s="8"/>
      <c r="BX44" s="8"/>
      <c r="BY44" s="8"/>
    </row>
    <row r="45" spans="1:77" ht="68.25" customHeight="1">
      <c r="A45" s="250"/>
      <c r="B45" s="250"/>
      <c r="C45" s="255" t="s">
        <v>398</v>
      </c>
      <c r="D45" s="250">
        <v>2320</v>
      </c>
      <c r="E45" s="129"/>
      <c r="F45" s="129">
        <f>SUM(F46:F48)</f>
        <v>33475</v>
      </c>
      <c r="G45" s="129">
        <f>SUM(G46:G48)</f>
        <v>33475</v>
      </c>
      <c r="H45" s="129">
        <f>SUM(H46:H48)</f>
        <v>33475</v>
      </c>
      <c r="BV45" s="8"/>
      <c r="BW45" s="8"/>
      <c r="BX45" s="8"/>
      <c r="BY45" s="8"/>
    </row>
    <row r="46" spans="1:77" ht="30" customHeight="1">
      <c r="A46" s="250"/>
      <c r="B46" s="250"/>
      <c r="C46" s="250" t="s">
        <v>399</v>
      </c>
      <c r="D46" s="250"/>
      <c r="E46" s="129"/>
      <c r="F46" s="129">
        <v>13835</v>
      </c>
      <c r="G46" s="129">
        <v>13835</v>
      </c>
      <c r="H46" s="129">
        <v>13835</v>
      </c>
      <c r="BV46" s="8"/>
      <c r="BW46" s="8"/>
      <c r="BX46" s="8"/>
      <c r="BY46" s="8"/>
    </row>
    <row r="47" spans="1:77" ht="30" customHeight="1">
      <c r="A47" s="250"/>
      <c r="B47" s="250"/>
      <c r="C47" s="250" t="s">
        <v>400</v>
      </c>
      <c r="D47" s="250"/>
      <c r="E47" s="129"/>
      <c r="F47" s="129">
        <v>9758</v>
      </c>
      <c r="G47" s="129">
        <v>9758</v>
      </c>
      <c r="H47" s="129">
        <v>9758</v>
      </c>
      <c r="BV47" s="8"/>
      <c r="BW47" s="8"/>
      <c r="BX47" s="8"/>
      <c r="BY47" s="8"/>
    </row>
    <row r="48" spans="1:77" ht="30" customHeight="1" thickBot="1">
      <c r="A48" s="133"/>
      <c r="B48" s="133"/>
      <c r="C48" s="133" t="s">
        <v>277</v>
      </c>
      <c r="D48" s="133"/>
      <c r="E48" s="263"/>
      <c r="F48" s="263">
        <v>9882</v>
      </c>
      <c r="G48" s="263">
        <v>9882</v>
      </c>
      <c r="H48" s="263">
        <v>9882</v>
      </c>
      <c r="BV48" s="8"/>
      <c r="BW48" s="8"/>
      <c r="BX48" s="8"/>
      <c r="BY48" s="8"/>
    </row>
    <row r="49" spans="1:77" ht="36" customHeight="1" thickBot="1" thickTop="1">
      <c r="A49" s="260"/>
      <c r="B49" s="260"/>
      <c r="C49" s="127" t="s">
        <v>402</v>
      </c>
      <c r="D49" s="260"/>
      <c r="E49" s="261"/>
      <c r="F49" s="128">
        <f>SUM(F33,F38)</f>
        <v>293475</v>
      </c>
      <c r="G49" s="128">
        <f>SUM(G33,G38)</f>
        <v>293475</v>
      </c>
      <c r="H49" s="128">
        <f>SUM(H33,H38)</f>
        <v>293475</v>
      </c>
      <c r="BV49" s="8"/>
      <c r="BW49" s="8"/>
      <c r="BX49" s="8"/>
      <c r="BY49" s="8"/>
    </row>
    <row r="50" ht="15.75" thickTop="1"/>
    <row r="51" ht="15">
      <c r="A51" s="298"/>
    </row>
  </sheetData>
  <mergeCells count="8">
    <mergeCell ref="A1:H1"/>
    <mergeCell ref="A4:A6"/>
    <mergeCell ref="B4:B6"/>
    <mergeCell ref="D4:D6"/>
    <mergeCell ref="E4:E6"/>
    <mergeCell ref="F4:F6"/>
    <mergeCell ref="G4:H4"/>
    <mergeCell ref="G5:G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Powiatu nr ...............
z dnia ..............................</oddHeader>
  </headerFooter>
  <rowBreaks count="2" manualBreakCount="2">
    <brk id="19" max="7" man="1"/>
    <brk id="3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B1">
      <selection activeCell="B11" sqref="B1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10.75390625" style="0" customWidth="1"/>
    <col min="5" max="5" width="11.875" style="0" customWidth="1"/>
    <col min="6" max="6" width="8.75390625" style="0" customWidth="1"/>
    <col min="7" max="7" width="13.25390625" style="0" customWidth="1"/>
    <col min="8" max="8" width="9.75390625" style="0" customWidth="1"/>
    <col min="9" max="9" width="11.125" style="0" customWidth="1"/>
    <col min="10" max="10" width="16.00390625" style="0" customWidth="1"/>
    <col min="11" max="11" width="16.875" style="0" customWidth="1"/>
  </cols>
  <sheetData>
    <row r="1" spans="1:10" ht="18">
      <c r="A1" s="404" t="s">
        <v>292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6.5">
      <c r="A2" s="436"/>
      <c r="B2" s="436"/>
      <c r="C2" s="436"/>
      <c r="D2" s="436"/>
      <c r="E2" s="436"/>
      <c r="F2" s="436"/>
      <c r="G2" s="436"/>
      <c r="H2" s="436"/>
      <c r="I2" s="436"/>
      <c r="J2" s="436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40</v>
      </c>
    </row>
    <row r="5" spans="1:11" ht="15" customHeight="1">
      <c r="A5" s="387" t="s">
        <v>61</v>
      </c>
      <c r="B5" s="387" t="s">
        <v>0</v>
      </c>
      <c r="C5" s="388" t="s">
        <v>173</v>
      </c>
      <c r="D5" s="437" t="s">
        <v>86</v>
      </c>
      <c r="E5" s="438"/>
      <c r="F5" s="438"/>
      <c r="G5" s="439"/>
      <c r="H5" s="388" t="s">
        <v>8</v>
      </c>
      <c r="I5" s="388"/>
      <c r="J5" s="388" t="s">
        <v>174</v>
      </c>
      <c r="K5" s="388" t="s">
        <v>176</v>
      </c>
    </row>
    <row r="6" spans="1:11" ht="15" customHeight="1">
      <c r="A6" s="387"/>
      <c r="B6" s="387"/>
      <c r="C6" s="388"/>
      <c r="D6" s="388" t="s">
        <v>7</v>
      </c>
      <c r="E6" s="440" t="s">
        <v>6</v>
      </c>
      <c r="F6" s="441"/>
      <c r="G6" s="442"/>
      <c r="H6" s="388" t="s">
        <v>7</v>
      </c>
      <c r="I6" s="388" t="s">
        <v>65</v>
      </c>
      <c r="J6" s="388"/>
      <c r="K6" s="388"/>
    </row>
    <row r="7" spans="1:11" ht="18" customHeight="1">
      <c r="A7" s="387"/>
      <c r="B7" s="387"/>
      <c r="C7" s="388"/>
      <c r="D7" s="388"/>
      <c r="E7" s="389" t="s">
        <v>175</v>
      </c>
      <c r="F7" s="440" t="s">
        <v>6</v>
      </c>
      <c r="G7" s="442"/>
      <c r="H7" s="388"/>
      <c r="I7" s="388"/>
      <c r="J7" s="388"/>
      <c r="K7" s="388"/>
    </row>
    <row r="8" spans="1:11" ht="45" customHeight="1">
      <c r="A8" s="387"/>
      <c r="B8" s="387"/>
      <c r="C8" s="388"/>
      <c r="D8" s="388"/>
      <c r="E8" s="375"/>
      <c r="F8" s="137" t="s">
        <v>172</v>
      </c>
      <c r="G8" s="137" t="s">
        <v>171</v>
      </c>
      <c r="H8" s="388"/>
      <c r="I8" s="388"/>
      <c r="J8" s="388"/>
      <c r="K8" s="388"/>
    </row>
    <row r="9" spans="1:11" s="228" customFormat="1" ht="12" customHeight="1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  <c r="K9" s="227">
        <v>11</v>
      </c>
    </row>
    <row r="10" spans="1:11" ht="39.75" customHeight="1">
      <c r="A10" s="267" t="s">
        <v>10</v>
      </c>
      <c r="B10" s="268" t="s">
        <v>14</v>
      </c>
      <c r="C10" s="269">
        <v>21655</v>
      </c>
      <c r="D10" s="269">
        <v>100000</v>
      </c>
      <c r="E10" s="268"/>
      <c r="F10" s="267" t="s">
        <v>47</v>
      </c>
      <c r="G10" s="268"/>
      <c r="H10" s="269">
        <v>100000</v>
      </c>
      <c r="I10" s="268"/>
      <c r="J10" s="269">
        <v>21655</v>
      </c>
      <c r="K10" s="267" t="s">
        <v>47</v>
      </c>
    </row>
    <row r="11" spans="1:11" ht="39.75" customHeight="1">
      <c r="A11" s="270"/>
      <c r="B11" s="271" t="s">
        <v>97</v>
      </c>
      <c r="C11" s="204"/>
      <c r="D11" s="204"/>
      <c r="E11" s="204"/>
      <c r="F11" s="270"/>
      <c r="G11" s="204"/>
      <c r="H11" s="204"/>
      <c r="I11" s="204"/>
      <c r="J11" s="204"/>
      <c r="K11" s="270"/>
    </row>
    <row r="12" spans="1:11" ht="71.25" customHeight="1">
      <c r="A12" s="270"/>
      <c r="B12" s="272" t="s">
        <v>293</v>
      </c>
      <c r="C12" s="249">
        <v>21655</v>
      </c>
      <c r="D12" s="205">
        <v>100000</v>
      </c>
      <c r="E12" s="204"/>
      <c r="F12" s="270" t="s">
        <v>47</v>
      </c>
      <c r="G12" s="204"/>
      <c r="H12" s="205">
        <v>100000</v>
      </c>
      <c r="I12" s="204"/>
      <c r="J12" s="205">
        <v>21655</v>
      </c>
      <c r="K12" s="270" t="s">
        <v>47</v>
      </c>
    </row>
    <row r="13" spans="1:11" s="70" customFormat="1" ht="39.75" customHeight="1">
      <c r="A13" s="434" t="s">
        <v>154</v>
      </c>
      <c r="B13" s="435"/>
      <c r="C13" s="252">
        <v>21655</v>
      </c>
      <c r="D13" s="274">
        <v>100000</v>
      </c>
      <c r="E13" s="237"/>
      <c r="F13" s="237"/>
      <c r="G13" s="237"/>
      <c r="H13" s="252">
        <v>100000</v>
      </c>
      <c r="I13" s="237"/>
      <c r="J13" s="252">
        <v>21655</v>
      </c>
      <c r="K13" s="237"/>
    </row>
    <row r="14" ht="4.5" customHeight="1"/>
    <row r="15" ht="12.75" customHeight="1">
      <c r="A15" s="81"/>
    </row>
    <row r="16" ht="12.75">
      <c r="A16" s="81"/>
    </row>
    <row r="17" ht="12.75">
      <c r="A17" s="81"/>
    </row>
    <row r="18" ht="12.75">
      <c r="A18" s="81"/>
    </row>
  </sheetData>
  <mergeCells count="16">
    <mergeCell ref="E6:G6"/>
    <mergeCell ref="F7:G7"/>
    <mergeCell ref="K5:K8"/>
    <mergeCell ref="H6:H8"/>
    <mergeCell ref="I6:I8"/>
    <mergeCell ref="J5:J8"/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7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46" t="s">
        <v>89</v>
      </c>
      <c r="B1" s="446"/>
      <c r="C1" s="446"/>
      <c r="D1" s="446"/>
      <c r="E1" s="446"/>
      <c r="F1" s="446"/>
      <c r="G1" s="446"/>
    </row>
    <row r="2" spans="5:7" ht="19.5" customHeight="1">
      <c r="E2" s="6"/>
      <c r="F2" s="6"/>
      <c r="G2" s="6"/>
    </row>
    <row r="3" spans="5:7" ht="19.5" customHeight="1">
      <c r="E3" s="1"/>
      <c r="F3" s="1"/>
      <c r="G3" s="11" t="s">
        <v>40</v>
      </c>
    </row>
    <row r="4" spans="1:7" ht="19.5" customHeight="1">
      <c r="A4" s="409" t="s">
        <v>61</v>
      </c>
      <c r="B4" s="409" t="s">
        <v>2</v>
      </c>
      <c r="C4" s="409" t="s">
        <v>3</v>
      </c>
      <c r="D4" s="377" t="s">
        <v>161</v>
      </c>
      <c r="E4" s="410" t="s">
        <v>87</v>
      </c>
      <c r="F4" s="410" t="s">
        <v>88</v>
      </c>
      <c r="G4" s="410" t="s">
        <v>41</v>
      </c>
    </row>
    <row r="5" spans="1:7" ht="19.5" customHeight="1">
      <c r="A5" s="409"/>
      <c r="B5" s="409"/>
      <c r="C5" s="409"/>
      <c r="D5" s="378"/>
      <c r="E5" s="410"/>
      <c r="F5" s="410"/>
      <c r="G5" s="410"/>
    </row>
    <row r="6" spans="1:7" ht="19.5" customHeight="1">
      <c r="A6" s="409"/>
      <c r="B6" s="409"/>
      <c r="C6" s="409"/>
      <c r="D6" s="379"/>
      <c r="E6" s="410"/>
      <c r="F6" s="410"/>
      <c r="G6" s="410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0" customHeight="1">
      <c r="A8" s="31"/>
      <c r="B8" s="31"/>
      <c r="C8" s="31"/>
      <c r="D8" s="31"/>
      <c r="E8" s="31"/>
      <c r="F8" s="31"/>
      <c r="G8" s="31"/>
    </row>
    <row r="9" spans="1:7" ht="30" customHeight="1">
      <c r="A9" s="32"/>
      <c r="B9" s="32"/>
      <c r="C9" s="32"/>
      <c r="D9" s="32"/>
      <c r="E9" s="32"/>
      <c r="F9" s="32"/>
      <c r="G9" s="32"/>
    </row>
    <row r="10" spans="1:7" ht="30" customHeight="1">
      <c r="A10" s="32"/>
      <c r="B10" s="32"/>
      <c r="C10" s="32"/>
      <c r="D10" s="32"/>
      <c r="E10" s="32"/>
      <c r="F10" s="32"/>
      <c r="G10" s="32"/>
    </row>
    <row r="11" spans="1:7" ht="30" customHeight="1">
      <c r="A11" s="32"/>
      <c r="B11" s="32"/>
      <c r="C11" s="32"/>
      <c r="D11" s="32"/>
      <c r="E11" s="32"/>
      <c r="F11" s="32"/>
      <c r="G11" s="32"/>
    </row>
    <row r="12" spans="1:7" ht="30" customHeight="1">
      <c r="A12" s="33"/>
      <c r="B12" s="33"/>
      <c r="C12" s="33"/>
      <c r="D12" s="33"/>
      <c r="E12" s="33"/>
      <c r="F12" s="33"/>
      <c r="G12" s="33"/>
    </row>
    <row r="13" spans="1:7" s="1" customFormat="1" ht="30" customHeight="1">
      <c r="A13" s="443" t="s">
        <v>154</v>
      </c>
      <c r="B13" s="444"/>
      <c r="C13" s="444"/>
      <c r="D13" s="444"/>
      <c r="E13" s="445"/>
      <c r="F13" s="27"/>
      <c r="G13" s="27"/>
    </row>
    <row r="15" ht="12.75">
      <c r="A15" s="77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">
      <selection activeCell="E11" sqref="E11"/>
    </sheetView>
  </sheetViews>
  <sheetFormatPr defaultColWidth="9.00390625" defaultRowHeight="12.75"/>
  <cols>
    <col min="1" max="1" width="6.375" style="1" customWidth="1"/>
    <col min="2" max="2" width="14.75390625" style="1" customWidth="1"/>
    <col min="3" max="3" width="14.375" style="1" customWidth="1"/>
    <col min="4" max="4" width="14.75390625" style="1" customWidth="1"/>
    <col min="5" max="5" width="58.625" style="1" customWidth="1"/>
    <col min="6" max="6" width="23.125" style="1" customWidth="1"/>
    <col min="7" max="16384" width="9.125" style="1" customWidth="1"/>
  </cols>
  <sheetData>
    <row r="1" spans="1:6" ht="17.25" customHeight="1">
      <c r="A1" s="408" t="s">
        <v>295</v>
      </c>
      <c r="B1" s="408"/>
      <c r="C1" s="408"/>
      <c r="D1" s="408"/>
      <c r="E1" s="408"/>
      <c r="F1" s="408"/>
    </row>
    <row r="2" spans="5:6" ht="0.75" customHeight="1">
      <c r="E2" s="6"/>
      <c r="F2" s="6"/>
    </row>
    <row r="3" ht="13.5" customHeight="1">
      <c r="F3" s="11" t="s">
        <v>40</v>
      </c>
    </row>
    <row r="4" spans="1:6" ht="19.5" customHeight="1">
      <c r="A4" s="135" t="s">
        <v>61</v>
      </c>
      <c r="B4" s="135" t="s">
        <v>2</v>
      </c>
      <c r="C4" s="135" t="s">
        <v>3</v>
      </c>
      <c r="D4" s="135" t="s">
        <v>4</v>
      </c>
      <c r="E4" s="135" t="s">
        <v>44</v>
      </c>
      <c r="F4" s="135" t="s">
        <v>43</v>
      </c>
    </row>
    <row r="5" spans="1:6" s="229" customFormat="1" ht="12" customHeight="1">
      <c r="A5" s="227">
        <v>1</v>
      </c>
      <c r="B5" s="227">
        <v>2</v>
      </c>
      <c r="C5" s="227">
        <v>3</v>
      </c>
      <c r="D5" s="227">
        <v>4</v>
      </c>
      <c r="E5" s="231">
        <v>5</v>
      </c>
      <c r="F5" s="227">
        <v>6</v>
      </c>
    </row>
    <row r="6" spans="1:6" ht="39.75" customHeight="1">
      <c r="A6" s="264" t="s">
        <v>294</v>
      </c>
      <c r="B6" s="264"/>
      <c r="C6" s="264"/>
      <c r="D6" s="288"/>
      <c r="E6" s="240"/>
      <c r="F6" s="289"/>
    </row>
    <row r="7" spans="1:6" ht="30" customHeight="1" thickBot="1">
      <c r="A7" s="226"/>
      <c r="B7" s="226">
        <v>801</v>
      </c>
      <c r="C7" s="226"/>
      <c r="D7" s="226"/>
      <c r="E7" s="131" t="s">
        <v>367</v>
      </c>
      <c r="F7" s="211">
        <f>SUM(F8)</f>
        <v>236699</v>
      </c>
    </row>
    <row r="8" spans="1:6" ht="30" customHeight="1" thickTop="1">
      <c r="A8" s="248"/>
      <c r="B8" s="248"/>
      <c r="C8" s="248">
        <v>80130</v>
      </c>
      <c r="D8" s="248"/>
      <c r="E8" s="248" t="s">
        <v>403</v>
      </c>
      <c r="F8" s="254">
        <f>SUM(F9)</f>
        <v>236699</v>
      </c>
    </row>
    <row r="9" spans="1:6" ht="39.75" customHeight="1">
      <c r="A9" s="237" t="s">
        <v>10</v>
      </c>
      <c r="B9" s="237"/>
      <c r="C9" s="237"/>
      <c r="D9" s="237">
        <v>2540</v>
      </c>
      <c r="E9" s="255" t="s">
        <v>405</v>
      </c>
      <c r="F9" s="252">
        <f>SUM(F10:F13)</f>
        <v>236699</v>
      </c>
    </row>
    <row r="10" spans="1:6" ht="39.75" customHeight="1">
      <c r="A10" s="207" t="s">
        <v>11</v>
      </c>
      <c r="B10" s="207"/>
      <c r="C10" s="207"/>
      <c r="D10" s="207"/>
      <c r="E10" s="208" t="s">
        <v>417</v>
      </c>
      <c r="F10" s="130">
        <v>57321</v>
      </c>
    </row>
    <row r="11" spans="1:6" s="176" customFormat="1" ht="39.75" customHeight="1">
      <c r="A11" s="250" t="s">
        <v>12</v>
      </c>
      <c r="B11" s="250"/>
      <c r="C11" s="250"/>
      <c r="D11" s="250"/>
      <c r="E11" s="255" t="s">
        <v>414</v>
      </c>
      <c r="F11" s="129">
        <v>41066</v>
      </c>
    </row>
    <row r="12" spans="1:6" ht="39.75" customHeight="1">
      <c r="A12" s="207" t="s">
        <v>13</v>
      </c>
      <c r="B12" s="207"/>
      <c r="C12" s="207"/>
      <c r="D12" s="207"/>
      <c r="E12" s="208" t="s">
        <v>415</v>
      </c>
      <c r="F12" s="130">
        <v>70439</v>
      </c>
    </row>
    <row r="13" spans="1:11" s="290" customFormat="1" ht="45.75" customHeight="1">
      <c r="A13" s="250" t="s">
        <v>1</v>
      </c>
      <c r="B13" s="250"/>
      <c r="C13" s="250"/>
      <c r="D13" s="250"/>
      <c r="E13" s="255" t="s">
        <v>416</v>
      </c>
      <c r="F13" s="129">
        <v>67873</v>
      </c>
      <c r="G13" s="5"/>
      <c r="H13" s="5"/>
      <c r="I13" s="5"/>
      <c r="J13" s="5"/>
      <c r="K13" s="5"/>
    </row>
    <row r="14" spans="1:12" s="178" customFormat="1" ht="39.75" customHeight="1" thickBot="1">
      <c r="A14" s="226" t="s">
        <v>296</v>
      </c>
      <c r="B14" s="226"/>
      <c r="C14" s="226"/>
      <c r="D14" s="209"/>
      <c r="E14" s="291"/>
      <c r="F14" s="292"/>
      <c r="G14" s="287"/>
      <c r="H14" s="5"/>
      <c r="I14" s="5"/>
      <c r="J14" s="5"/>
      <c r="K14" s="5"/>
      <c r="L14" s="5"/>
    </row>
    <row r="15" spans="1:6" ht="36.75" customHeight="1" thickBot="1" thickTop="1">
      <c r="A15" s="131"/>
      <c r="B15" s="131">
        <v>921</v>
      </c>
      <c r="C15" s="131"/>
      <c r="D15" s="131"/>
      <c r="E15" s="275" t="s">
        <v>348</v>
      </c>
      <c r="F15" s="132">
        <f>SUM(F16)</f>
        <v>125000</v>
      </c>
    </row>
    <row r="16" spans="1:6" ht="30" customHeight="1" thickTop="1">
      <c r="A16" s="248"/>
      <c r="B16" s="248"/>
      <c r="C16" s="248">
        <v>92116</v>
      </c>
      <c r="D16" s="248"/>
      <c r="E16" s="276" t="s">
        <v>404</v>
      </c>
      <c r="F16" s="254">
        <f>SUM(F17)</f>
        <v>125000</v>
      </c>
    </row>
    <row r="17" spans="1:6" ht="39.75" customHeight="1">
      <c r="A17" s="237" t="s">
        <v>15</v>
      </c>
      <c r="B17" s="237"/>
      <c r="C17" s="237"/>
      <c r="D17" s="250">
        <v>248</v>
      </c>
      <c r="E17" s="255" t="s">
        <v>406</v>
      </c>
      <c r="F17" s="129">
        <f>SUM(F18)</f>
        <v>125000</v>
      </c>
    </row>
    <row r="18" spans="1:6" ht="39.75" customHeight="1" thickBot="1">
      <c r="A18" s="133" t="s">
        <v>11</v>
      </c>
      <c r="B18" s="133"/>
      <c r="C18" s="133"/>
      <c r="D18" s="133"/>
      <c r="E18" s="277" t="s">
        <v>297</v>
      </c>
      <c r="F18" s="263">
        <v>125000</v>
      </c>
    </row>
    <row r="19" spans="1:6" ht="41.25" customHeight="1" thickBot="1" thickTop="1">
      <c r="A19" s="131"/>
      <c r="B19" s="131"/>
      <c r="C19" s="131"/>
      <c r="D19" s="131"/>
      <c r="E19" s="275" t="s">
        <v>286</v>
      </c>
      <c r="F19" s="132">
        <f>SUM(F7,F15)</f>
        <v>361699</v>
      </c>
    </row>
    <row r="20" ht="13.5" thickTop="1"/>
    <row r="21" ht="12.75">
      <c r="A21" s="81"/>
    </row>
    <row r="22" ht="12.75">
      <c r="A22" s="77"/>
    </row>
    <row r="24" ht="12.75">
      <c r="A24" s="77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0" r:id="rId1"/>
  <headerFooter alignWithMargins="0">
    <oddHeader>&amp;R&amp;9Załącznik nr  8
do uchwały Rady Powiatu nr ...............
z dnia ..............................</oddHeader>
  </headerFooter>
  <rowBreaks count="1" manualBreakCount="1">
    <brk id="1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76" t="s">
        <v>220</v>
      </c>
      <c r="B1" s="376"/>
      <c r="C1" s="376"/>
      <c r="D1" s="376"/>
      <c r="E1" s="376"/>
      <c r="F1" s="376"/>
    </row>
    <row r="2" spans="5:6" ht="19.5" customHeight="1">
      <c r="E2" s="6"/>
      <c r="F2" s="6"/>
    </row>
    <row r="3" spans="5:6" ht="19.5" customHeight="1">
      <c r="E3" s="1"/>
      <c r="F3" s="9" t="s">
        <v>40</v>
      </c>
    </row>
    <row r="4" spans="1:6" ht="19.5" customHeight="1">
      <c r="A4" s="17" t="s">
        <v>61</v>
      </c>
      <c r="B4" s="17" t="s">
        <v>2</v>
      </c>
      <c r="C4" s="17" t="s">
        <v>3</v>
      </c>
      <c r="D4" s="17" t="s">
        <v>159</v>
      </c>
      <c r="E4" s="17" t="s">
        <v>42</v>
      </c>
      <c r="F4" s="17" t="s">
        <v>43</v>
      </c>
    </row>
    <row r="5" spans="1:6" s="75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1"/>
      <c r="B6" s="31"/>
      <c r="C6" s="31"/>
      <c r="D6" s="31"/>
      <c r="E6" s="31"/>
      <c r="F6" s="31"/>
    </row>
    <row r="7" spans="1:6" ht="30" customHeight="1">
      <c r="A7" s="32"/>
      <c r="B7" s="32"/>
      <c r="C7" s="32"/>
      <c r="D7" s="32"/>
      <c r="E7" s="32"/>
      <c r="F7" s="32"/>
    </row>
    <row r="8" spans="1:6" ht="30" customHeight="1">
      <c r="A8" s="32"/>
      <c r="B8" s="32"/>
      <c r="C8" s="32"/>
      <c r="D8" s="32"/>
      <c r="E8" s="32"/>
      <c r="F8" s="32"/>
    </row>
    <row r="9" spans="1:6" ht="30" customHeight="1">
      <c r="A9" s="33"/>
      <c r="B9" s="33"/>
      <c r="C9" s="33"/>
      <c r="D9" s="33"/>
      <c r="E9" s="33"/>
      <c r="F9" s="33"/>
    </row>
    <row r="10" spans="1:6" ht="30" customHeight="1">
      <c r="A10" s="443" t="s">
        <v>154</v>
      </c>
      <c r="B10" s="444"/>
      <c r="C10" s="444"/>
      <c r="D10" s="444"/>
      <c r="E10" s="445"/>
      <c r="F10" s="27"/>
    </row>
    <row r="12" ht="12.75">
      <c r="A12" s="77" t="s">
        <v>217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10" sqref="B1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45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410</v>
      </c>
      <c r="C6" s="17"/>
      <c r="D6" s="7"/>
      <c r="E6" s="7"/>
      <c r="F6" s="7"/>
      <c r="G6" s="7"/>
      <c r="H6" s="7"/>
      <c r="I6" s="8"/>
      <c r="J6" s="8"/>
    </row>
    <row r="7" spans="1:10" ht="39.75" customHeight="1">
      <c r="A7" s="17"/>
      <c r="B7" s="134" t="s">
        <v>407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2000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60000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244</v>
      </c>
      <c r="C10" s="88">
        <v>60000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60000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60000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2000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9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8" sqref="B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124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408</v>
      </c>
      <c r="C6" s="17"/>
      <c r="D6" s="7"/>
      <c r="E6" s="7"/>
      <c r="F6" s="7"/>
      <c r="G6" s="7"/>
      <c r="H6" s="7"/>
      <c r="I6" s="8"/>
      <c r="J6" s="8"/>
    </row>
    <row r="7" spans="1:10" ht="47.25" customHeight="1">
      <c r="A7" s="17"/>
      <c r="B7" s="134" t="s">
        <v>409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30000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320000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245</v>
      </c>
      <c r="C10" s="88">
        <v>320000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320000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320000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30000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76" t="s">
        <v>78</v>
      </c>
      <c r="B1" s="376"/>
      <c r="C1" s="376"/>
      <c r="D1" s="376"/>
      <c r="E1" s="376"/>
      <c r="F1" s="376"/>
    </row>
    <row r="2" spans="1:6" ht="65.25" customHeight="1">
      <c r="A2" s="17" t="s">
        <v>61</v>
      </c>
      <c r="B2" s="17" t="s">
        <v>177</v>
      </c>
      <c r="C2" s="17" t="s">
        <v>67</v>
      </c>
      <c r="D2" s="18" t="s">
        <v>68</v>
      </c>
      <c r="E2" s="18" t="s">
        <v>69</v>
      </c>
      <c r="F2" s="18" t="s">
        <v>70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39" customFormat="1" ht="47.25" customHeight="1">
      <c r="A4" s="448" t="s">
        <v>11</v>
      </c>
      <c r="B4" s="447" t="s">
        <v>71</v>
      </c>
      <c r="C4" s="451" t="s">
        <v>222</v>
      </c>
      <c r="D4" s="451" t="s">
        <v>72</v>
      </c>
      <c r="E4" s="454" t="s">
        <v>73</v>
      </c>
      <c r="F4" s="38" t="s">
        <v>74</v>
      </c>
    </row>
    <row r="5" spans="1:6" s="39" customFormat="1" ht="47.25" customHeight="1">
      <c r="A5" s="449"/>
      <c r="B5" s="447"/>
      <c r="C5" s="452"/>
      <c r="D5" s="452"/>
      <c r="E5" s="455"/>
      <c r="F5" s="40" t="s">
        <v>75</v>
      </c>
    </row>
    <row r="6" spans="1:7" s="39" customFormat="1" ht="47.25" customHeight="1">
      <c r="A6" s="450"/>
      <c r="B6" s="447"/>
      <c r="C6" s="453"/>
      <c r="D6" s="453"/>
      <c r="E6" s="456"/>
      <c r="F6" s="40" t="s">
        <v>76</v>
      </c>
      <c r="G6" s="39" t="s">
        <v>23</v>
      </c>
    </row>
    <row r="7" spans="1:6" s="39" customFormat="1" ht="47.25" customHeight="1">
      <c r="A7" s="448" t="s">
        <v>12</v>
      </c>
      <c r="B7" s="447" t="s">
        <v>77</v>
      </c>
      <c r="C7" s="451" t="s">
        <v>223</v>
      </c>
      <c r="D7" s="451" t="s">
        <v>72</v>
      </c>
      <c r="E7" s="454" t="s">
        <v>73</v>
      </c>
      <c r="F7" s="38" t="s">
        <v>74</v>
      </c>
    </row>
    <row r="8" spans="1:6" s="39" customFormat="1" ht="47.25" customHeight="1">
      <c r="A8" s="449"/>
      <c r="B8" s="447"/>
      <c r="C8" s="452"/>
      <c r="D8" s="452"/>
      <c r="E8" s="455"/>
      <c r="F8" s="40" t="s">
        <v>75</v>
      </c>
    </row>
    <row r="9" spans="1:6" s="39" customFormat="1" ht="47.25" customHeight="1">
      <c r="A9" s="450"/>
      <c r="B9" s="447"/>
      <c r="C9" s="453"/>
      <c r="D9" s="453"/>
      <c r="E9" s="456"/>
      <c r="F9" s="40" t="s">
        <v>76</v>
      </c>
    </row>
    <row r="10" spans="1:6" ht="20.25" customHeight="1">
      <c r="A10" s="24" t="s">
        <v>13</v>
      </c>
      <c r="B10" s="24"/>
      <c r="C10" s="21"/>
      <c r="D10" s="21"/>
      <c r="E10" s="21"/>
      <c r="F10" s="21"/>
    </row>
    <row r="11" spans="1:6" ht="20.25" customHeight="1">
      <c r="A11" s="24" t="s">
        <v>1</v>
      </c>
      <c r="B11" s="24"/>
      <c r="C11" s="21"/>
      <c r="D11" s="21"/>
      <c r="E11" s="21"/>
      <c r="F11" s="21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workbookViewId="0" topLeftCell="C1">
      <selection activeCell="I13" sqref="I1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3.00390625" style="0" customWidth="1"/>
    <col min="5" max="5" width="12.375" style="0" customWidth="1"/>
    <col min="6" max="6" width="13.125" style="0" customWidth="1"/>
    <col min="7" max="7" width="13.25390625" style="0" customWidth="1"/>
    <col min="8" max="8" width="13.75390625" style="0" customWidth="1"/>
    <col min="9" max="13" width="14.00390625" style="0" customWidth="1"/>
    <col min="14" max="14" width="13.625" style="0" customWidth="1"/>
  </cols>
  <sheetData>
    <row r="1" spans="1:14" ht="18">
      <c r="A1" s="404" t="s">
        <v>207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>
      <c r="N3" s="69" t="s">
        <v>40</v>
      </c>
    </row>
    <row r="4" spans="1:14" s="50" customFormat="1" ht="35.25" customHeight="1">
      <c r="A4" s="406" t="s">
        <v>61</v>
      </c>
      <c r="B4" s="406" t="s">
        <v>0</v>
      </c>
      <c r="C4" s="457" t="s">
        <v>134</v>
      </c>
      <c r="D4" s="459" t="s">
        <v>125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4" s="50" customFormat="1" ht="23.25" customHeight="1">
      <c r="A5" s="406"/>
      <c r="B5" s="406"/>
      <c r="C5" s="458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  <c r="J5" s="66">
        <v>2013</v>
      </c>
      <c r="K5" s="66">
        <v>2014</v>
      </c>
      <c r="L5" s="66">
        <v>2015</v>
      </c>
      <c r="M5" s="66">
        <v>2016</v>
      </c>
      <c r="N5" s="66"/>
    </row>
    <row r="6" spans="1:14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/>
      <c r="J6" s="64">
        <v>9</v>
      </c>
      <c r="K6" s="64"/>
      <c r="L6" s="64"/>
      <c r="M6" s="64"/>
      <c r="N6" s="64"/>
    </row>
    <row r="7" spans="1:14" s="50" customFormat="1" ht="30" customHeight="1">
      <c r="A7" s="48" t="s">
        <v>11</v>
      </c>
      <c r="B7" s="68" t="s">
        <v>180</v>
      </c>
      <c r="C7" s="373">
        <v>17689893</v>
      </c>
      <c r="D7" s="373">
        <v>18776230</v>
      </c>
      <c r="E7" s="373">
        <v>14776230</v>
      </c>
      <c r="F7" s="373">
        <v>10776230</v>
      </c>
      <c r="G7" s="373">
        <v>7376230</v>
      </c>
      <c r="H7" s="373">
        <v>4542709</v>
      </c>
      <c r="I7" s="373">
        <v>2610173</v>
      </c>
      <c r="J7" s="373">
        <v>1601335</v>
      </c>
      <c r="K7" s="373">
        <v>1000000</v>
      </c>
      <c r="L7" s="373">
        <v>500000</v>
      </c>
      <c r="M7" s="373"/>
      <c r="N7" s="373"/>
    </row>
    <row r="8" spans="1:14" s="49" customFormat="1" ht="30" customHeight="1">
      <c r="A8" s="58" t="s">
        <v>107</v>
      </c>
      <c r="B8" s="60" t="s">
        <v>203</v>
      </c>
      <c r="C8" s="369">
        <v>8184968</v>
      </c>
      <c r="D8" s="369">
        <v>9002827</v>
      </c>
      <c r="E8" s="369">
        <v>9800048</v>
      </c>
      <c r="F8" s="369">
        <v>6769487</v>
      </c>
      <c r="G8" s="369">
        <v>3739479</v>
      </c>
      <c r="H8" s="369">
        <v>2042709</v>
      </c>
      <c r="I8" s="369">
        <v>610173</v>
      </c>
      <c r="J8" s="369">
        <v>101335</v>
      </c>
      <c r="K8" s="369"/>
      <c r="L8" s="369"/>
      <c r="M8" s="369"/>
      <c r="N8" s="369"/>
    </row>
    <row r="9" spans="1:14" s="49" customFormat="1" ht="30" customHeight="1">
      <c r="A9" s="63" t="s">
        <v>185</v>
      </c>
      <c r="B9" s="61" t="s">
        <v>126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s="49" customFormat="1" ht="30" customHeight="1">
      <c r="A10" s="63" t="s">
        <v>186</v>
      </c>
      <c r="B10" s="61" t="s">
        <v>127</v>
      </c>
      <c r="C10" s="363">
        <v>8184968</v>
      </c>
      <c r="D10" s="363">
        <v>9002827</v>
      </c>
      <c r="E10" s="363">
        <v>9800048</v>
      </c>
      <c r="F10" s="363">
        <v>6769487</v>
      </c>
      <c r="G10" s="363">
        <v>3739479</v>
      </c>
      <c r="H10" s="363">
        <v>2042709</v>
      </c>
      <c r="I10" s="363">
        <v>610173</v>
      </c>
      <c r="J10" s="363">
        <v>101335</v>
      </c>
      <c r="K10" s="364"/>
      <c r="L10" s="364"/>
      <c r="M10" s="364"/>
      <c r="N10" s="364"/>
    </row>
    <row r="11" spans="1:14" s="49" customFormat="1" ht="30" customHeight="1">
      <c r="A11" s="63" t="s">
        <v>187</v>
      </c>
      <c r="B11" s="61" t="s">
        <v>128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</row>
    <row r="12" spans="1:14" s="49" customFormat="1" ht="30" customHeight="1">
      <c r="A12" s="58" t="s">
        <v>113</v>
      </c>
      <c r="B12" s="60" t="s">
        <v>204</v>
      </c>
      <c r="C12" s="369">
        <v>4504925</v>
      </c>
      <c r="D12" s="369">
        <v>5273403</v>
      </c>
      <c r="E12" s="369">
        <v>976182</v>
      </c>
      <c r="F12" s="369">
        <v>506743</v>
      </c>
      <c r="G12" s="369">
        <v>636751</v>
      </c>
      <c r="H12" s="369" t="s">
        <v>23</v>
      </c>
      <c r="I12" s="372"/>
      <c r="J12" s="372"/>
      <c r="K12" s="372"/>
      <c r="L12" s="372"/>
      <c r="M12" s="372"/>
      <c r="N12" s="372"/>
    </row>
    <row r="13" spans="1:14" s="49" customFormat="1" ht="30" customHeight="1">
      <c r="A13" s="63" t="s">
        <v>188</v>
      </c>
      <c r="B13" s="61" t="s">
        <v>129</v>
      </c>
      <c r="C13" s="364"/>
      <c r="D13" s="363">
        <v>654900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</row>
    <row r="14" spans="1:14" s="49" customFormat="1" ht="30" customHeight="1">
      <c r="A14" s="63" t="s">
        <v>189</v>
      </c>
      <c r="B14" s="61" t="s">
        <v>130</v>
      </c>
      <c r="C14" s="363">
        <v>4504925</v>
      </c>
      <c r="D14" s="363">
        <v>4618503</v>
      </c>
      <c r="E14" s="363">
        <v>976182</v>
      </c>
      <c r="F14" s="363">
        <v>506743</v>
      </c>
      <c r="G14" s="363">
        <v>636751</v>
      </c>
      <c r="H14" s="364"/>
      <c r="I14" s="364"/>
      <c r="J14" s="364"/>
      <c r="K14" s="364"/>
      <c r="L14" s="364"/>
      <c r="M14" s="364"/>
      <c r="N14" s="364"/>
    </row>
    <row r="15" spans="1:14" s="49" customFormat="1" ht="30" customHeight="1">
      <c r="A15" s="63"/>
      <c r="B15" s="62" t="s">
        <v>131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</row>
    <row r="16" spans="1:14" s="49" customFormat="1" ht="30" customHeight="1">
      <c r="A16" s="63" t="s">
        <v>190</v>
      </c>
      <c r="B16" s="61" t="s">
        <v>102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s="49" customFormat="1" ht="30" customHeight="1">
      <c r="A17" s="58" t="s">
        <v>114</v>
      </c>
      <c r="B17" s="60" t="s">
        <v>418</v>
      </c>
      <c r="C17" s="365">
        <v>5000000</v>
      </c>
      <c r="D17" s="365">
        <v>4500000</v>
      </c>
      <c r="E17" s="365">
        <v>4000000</v>
      </c>
      <c r="F17" s="365">
        <v>3500000</v>
      </c>
      <c r="G17" s="365">
        <v>3000000</v>
      </c>
      <c r="H17" s="365">
        <v>2500000</v>
      </c>
      <c r="I17" s="365">
        <v>2000000</v>
      </c>
      <c r="J17" s="365">
        <v>1500000</v>
      </c>
      <c r="K17" s="365">
        <v>1000000</v>
      </c>
      <c r="L17" s="365">
        <v>1000000</v>
      </c>
      <c r="M17" s="365">
        <v>500000</v>
      </c>
      <c r="N17" s="365"/>
    </row>
    <row r="18" spans="1:14" s="49" customFormat="1" ht="30" customHeight="1">
      <c r="A18" s="63"/>
      <c r="B18" s="83" t="s">
        <v>419</v>
      </c>
      <c r="C18" s="366">
        <v>5000000</v>
      </c>
      <c r="D18" s="366">
        <v>4500000</v>
      </c>
      <c r="E18" s="366">
        <v>4000000</v>
      </c>
      <c r="F18" s="366">
        <v>3500000</v>
      </c>
      <c r="G18" s="366">
        <v>3000000</v>
      </c>
      <c r="H18" s="366">
        <v>2500000</v>
      </c>
      <c r="I18" s="366">
        <v>2000000</v>
      </c>
      <c r="J18" s="366">
        <v>1500000</v>
      </c>
      <c r="K18" s="366">
        <v>1000000</v>
      </c>
      <c r="L18" s="366">
        <v>1000000</v>
      </c>
      <c r="M18" s="366">
        <v>500000</v>
      </c>
      <c r="N18" s="366"/>
    </row>
    <row r="19" spans="1:14" s="49" customFormat="1" ht="30" customHeight="1">
      <c r="A19" s="63"/>
      <c r="B19" s="83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</row>
    <row r="20" spans="1:14" s="50" customFormat="1" ht="30" customHeight="1">
      <c r="A20" s="48">
        <v>2</v>
      </c>
      <c r="B20" s="68" t="s">
        <v>201</v>
      </c>
      <c r="C20" s="362">
        <v>4022343</v>
      </c>
      <c r="D20" s="362">
        <v>4837066</v>
      </c>
      <c r="E20" s="362">
        <v>5576182</v>
      </c>
      <c r="F20" s="362">
        <v>5106743</v>
      </c>
      <c r="G20" s="362">
        <v>4636751</v>
      </c>
      <c r="H20" s="362">
        <v>3233521</v>
      </c>
      <c r="I20" s="362">
        <v>2399297</v>
      </c>
      <c r="J20" s="362">
        <v>1058838</v>
      </c>
      <c r="K20" s="362">
        <v>601345</v>
      </c>
      <c r="L20" s="362">
        <v>500000</v>
      </c>
      <c r="M20" s="362">
        <v>500000</v>
      </c>
      <c r="N20" s="368"/>
    </row>
    <row r="21" spans="1:14" s="50" customFormat="1" ht="30" customHeight="1">
      <c r="A21" s="48" t="s">
        <v>117</v>
      </c>
      <c r="B21" s="68" t="s">
        <v>200</v>
      </c>
      <c r="C21" s="362">
        <v>3322343</v>
      </c>
      <c r="D21" s="362">
        <v>4187066</v>
      </c>
      <c r="E21" s="362">
        <v>4976182</v>
      </c>
      <c r="F21" s="362">
        <v>4506743</v>
      </c>
      <c r="G21" s="362">
        <v>4036751</v>
      </c>
      <c r="H21" s="362">
        <v>2833521</v>
      </c>
      <c r="I21" s="362">
        <v>1932536</v>
      </c>
      <c r="J21" s="362">
        <v>1008838</v>
      </c>
      <c r="K21" s="362"/>
      <c r="L21" s="362"/>
      <c r="M21" s="362"/>
      <c r="N21" s="362"/>
    </row>
    <row r="22" spans="1:14" s="49" customFormat="1" ht="30" customHeight="1">
      <c r="A22" s="63" t="s">
        <v>182</v>
      </c>
      <c r="B22" s="61" t="s">
        <v>193</v>
      </c>
      <c r="C22" s="363">
        <v>3322343</v>
      </c>
      <c r="D22" s="363">
        <v>3687066</v>
      </c>
      <c r="E22" s="363">
        <v>4476182</v>
      </c>
      <c r="F22" s="363">
        <v>4006743</v>
      </c>
      <c r="G22" s="363">
        <v>3536751</v>
      </c>
      <c r="H22" s="363">
        <v>2333521</v>
      </c>
      <c r="I22" s="363">
        <v>1432536</v>
      </c>
      <c r="J22" s="363">
        <v>508838</v>
      </c>
      <c r="K22" s="363">
        <v>101345</v>
      </c>
      <c r="L22" s="363"/>
      <c r="M22" s="363"/>
      <c r="N22" s="363"/>
    </row>
    <row r="23" spans="1:14" s="49" customFormat="1" ht="30" customHeight="1">
      <c r="A23" s="63" t="s">
        <v>183</v>
      </c>
      <c r="B23" s="61" t="s">
        <v>195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</row>
    <row r="24" spans="1:14" s="49" customFormat="1" ht="30" customHeight="1">
      <c r="A24" s="63" t="s">
        <v>184</v>
      </c>
      <c r="B24" s="61" t="s">
        <v>194</v>
      </c>
      <c r="C24" s="364"/>
      <c r="D24" s="363">
        <v>500000</v>
      </c>
      <c r="E24" s="363">
        <v>500000</v>
      </c>
      <c r="F24" s="363">
        <v>500000</v>
      </c>
      <c r="G24" s="363">
        <v>500000</v>
      </c>
      <c r="H24" s="363">
        <v>500000</v>
      </c>
      <c r="I24" s="363">
        <v>500000</v>
      </c>
      <c r="J24" s="363">
        <v>500000</v>
      </c>
      <c r="K24" s="363">
        <v>500000</v>
      </c>
      <c r="L24" s="363">
        <v>500000</v>
      </c>
      <c r="M24" s="363">
        <v>500000</v>
      </c>
      <c r="N24" s="363"/>
    </row>
    <row r="25" spans="1:14" s="49" customFormat="1" ht="30" customHeight="1">
      <c r="A25" s="58" t="s">
        <v>118</v>
      </c>
      <c r="B25" s="60" t="s">
        <v>192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</row>
    <row r="26" spans="1:14" s="82" customFormat="1" ht="30" customHeight="1">
      <c r="A26" s="58" t="s">
        <v>181</v>
      </c>
      <c r="B26" s="60" t="s">
        <v>191</v>
      </c>
      <c r="C26" s="369">
        <v>700000</v>
      </c>
      <c r="D26" s="369">
        <v>650000</v>
      </c>
      <c r="E26" s="369">
        <v>600000</v>
      </c>
      <c r="F26" s="369">
        <v>600000</v>
      </c>
      <c r="G26" s="369">
        <v>600000</v>
      </c>
      <c r="H26" s="369">
        <v>400000</v>
      </c>
      <c r="I26" s="369">
        <v>300000</v>
      </c>
      <c r="J26" s="369">
        <v>50000</v>
      </c>
      <c r="K26" s="369"/>
      <c r="L26" s="369"/>
      <c r="M26" s="369"/>
      <c r="N26" s="369"/>
    </row>
    <row r="27" spans="1:14" s="50" customFormat="1" ht="30" customHeight="1">
      <c r="A27" s="48" t="s">
        <v>13</v>
      </c>
      <c r="B27" s="68" t="s">
        <v>132</v>
      </c>
      <c r="C27" s="362">
        <v>36646370</v>
      </c>
      <c r="D27" s="362">
        <v>33226153</v>
      </c>
      <c r="E27" s="362">
        <v>37000000</v>
      </c>
      <c r="F27" s="362">
        <v>37000000</v>
      </c>
      <c r="G27" s="362">
        <v>37036751</v>
      </c>
      <c r="H27" s="362">
        <v>37000000</v>
      </c>
      <c r="I27" s="362">
        <v>37000000</v>
      </c>
      <c r="J27" s="362">
        <v>37000000</v>
      </c>
      <c r="K27" s="362">
        <v>37000000</v>
      </c>
      <c r="L27" s="362">
        <v>37000000</v>
      </c>
      <c r="M27" s="362">
        <v>37000000</v>
      </c>
      <c r="N27" s="362"/>
    </row>
    <row r="28" spans="1:14" s="76" customFormat="1" ht="30" customHeight="1">
      <c r="A28" s="48" t="s">
        <v>1</v>
      </c>
      <c r="B28" s="68" t="s">
        <v>155</v>
      </c>
      <c r="C28" s="370">
        <v>39635882</v>
      </c>
      <c r="D28" s="370">
        <v>35062490</v>
      </c>
      <c r="E28" s="370">
        <v>33500000</v>
      </c>
      <c r="F28" s="370">
        <v>33500000</v>
      </c>
      <c r="G28" s="370">
        <v>33500000</v>
      </c>
      <c r="H28" s="370">
        <v>33500000</v>
      </c>
      <c r="I28" s="370">
        <v>33500000</v>
      </c>
      <c r="J28" s="370">
        <v>33500000</v>
      </c>
      <c r="K28" s="370">
        <v>33500000</v>
      </c>
      <c r="L28" s="370">
        <v>33500000</v>
      </c>
      <c r="M28" s="370">
        <v>33500000</v>
      </c>
      <c r="N28" s="370"/>
    </row>
    <row r="29" spans="1:14" s="76" customFormat="1" ht="30" customHeight="1">
      <c r="A29" s="48" t="s">
        <v>18</v>
      </c>
      <c r="B29" s="68" t="s">
        <v>156</v>
      </c>
      <c r="C29" s="370">
        <v>1182582</v>
      </c>
      <c r="D29" s="370">
        <v>-1836337</v>
      </c>
      <c r="E29" s="371">
        <v>3500000</v>
      </c>
      <c r="F29" s="371">
        <v>3500000</v>
      </c>
      <c r="G29" s="371">
        <v>3536751</v>
      </c>
      <c r="H29" s="371">
        <v>3500000</v>
      </c>
      <c r="I29" s="371">
        <v>3500000</v>
      </c>
      <c r="J29" s="371">
        <v>3500000</v>
      </c>
      <c r="K29" s="371">
        <v>3500000</v>
      </c>
      <c r="L29" s="371">
        <v>3500000</v>
      </c>
      <c r="M29" s="371">
        <v>3500000</v>
      </c>
      <c r="N29" s="371"/>
    </row>
    <row r="30" spans="1:14" s="50" customFormat="1" ht="30" customHeight="1">
      <c r="A30" s="48" t="s">
        <v>20</v>
      </c>
      <c r="B30" s="68" t="s">
        <v>133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</row>
    <row r="31" spans="1:14" s="49" customFormat="1" ht="30" customHeight="1">
      <c r="A31" s="58" t="s">
        <v>196</v>
      </c>
      <c r="B31" s="59" t="s">
        <v>202</v>
      </c>
      <c r="C31" s="364">
        <v>48.27</v>
      </c>
      <c r="D31" s="364">
        <v>56.51</v>
      </c>
      <c r="E31" s="364">
        <v>39.93</v>
      </c>
      <c r="F31" s="364">
        <v>29.12</v>
      </c>
      <c r="G31" s="364">
        <v>19.93</v>
      </c>
      <c r="H31" s="364">
        <v>12.27</v>
      </c>
      <c r="I31" s="364">
        <v>6.6</v>
      </c>
      <c r="J31" s="364">
        <v>4.32</v>
      </c>
      <c r="K31" s="364">
        <v>2.7</v>
      </c>
      <c r="L31" s="364">
        <v>1.35</v>
      </c>
      <c r="M31" s="364"/>
      <c r="N31" s="364"/>
    </row>
    <row r="32" spans="1:14" s="49" customFormat="1" ht="30" customHeight="1">
      <c r="A32" s="58" t="s">
        <v>197</v>
      </c>
      <c r="B32" s="59" t="s">
        <v>218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s="49" customFormat="1" ht="30" customHeight="1">
      <c r="A33" s="58" t="s">
        <v>198</v>
      </c>
      <c r="B33" s="59" t="s">
        <v>205</v>
      </c>
      <c r="C33" s="364">
        <v>10.97</v>
      </c>
      <c r="D33" s="364">
        <v>14.55</v>
      </c>
      <c r="E33" s="364">
        <v>15</v>
      </c>
      <c r="F33" s="364">
        <v>13.8</v>
      </c>
      <c r="G33" s="364">
        <v>12.53</v>
      </c>
      <c r="H33" s="364">
        <v>8.73</v>
      </c>
      <c r="I33" s="364">
        <v>6.48</v>
      </c>
      <c r="J33" s="364">
        <v>2.86</v>
      </c>
      <c r="K33" s="364">
        <v>1.62</v>
      </c>
      <c r="L33" s="364">
        <v>1.35</v>
      </c>
      <c r="M33" s="364">
        <v>1.35</v>
      </c>
      <c r="N33" s="364"/>
    </row>
    <row r="34" spans="1:14" s="49" customFormat="1" ht="30" customHeight="1">
      <c r="A34" s="58" t="s">
        <v>199</v>
      </c>
      <c r="B34" s="59" t="s">
        <v>206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</row>
    <row r="35" spans="3:14" ht="30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3:14" ht="30" customHeight="1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3:14" ht="30" customHeight="1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3:14" ht="30" customHeight="1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3:14" ht="30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3:14" ht="30" customHeight="1"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3:14" ht="30" customHeight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3:14" ht="30" customHeight="1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3:14" ht="30" customHeight="1"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3:14" ht="30" customHeight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3:14" ht="30" customHeight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3:14" ht="30" customHeight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3:14" ht="30" customHeight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3:14" ht="30" customHeight="1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3:14" ht="30" customHeight="1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3:14" ht="30" customHeight="1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3:14" ht="30" customHeight="1"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3:14" ht="30" customHeight="1"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3:14" ht="30" customHeight="1"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3:14" ht="30" customHeight="1"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3:14" ht="30" customHeight="1"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3:14" ht="30" customHeight="1"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3:14" ht="30" customHeight="1"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3:14" ht="30" customHeight="1"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3:14" ht="30" customHeight="1"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3:14" ht="30" customHeight="1"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3:14" ht="30" customHeight="1"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3:14" ht="30" customHeight="1"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3:14" ht="30" customHeight="1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3:14" ht="30" customHeight="1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3:14" ht="30" customHeight="1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3:14" ht="30" customHeight="1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3:14" ht="30" customHeight="1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3:14" ht="30" customHeight="1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3:14" ht="30" customHeight="1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3:14" ht="30" customHeight="1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3:14" ht="30" customHeight="1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3:14" ht="30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3:14" ht="30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3:14" ht="30" customHeight="1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3:14" ht="30" customHeight="1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3:14" ht="30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3:14" ht="30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3:14" ht="30" customHeight="1"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3:14" ht="30" customHeight="1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3:14" ht="30" customHeight="1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3:14" ht="30" customHeight="1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3:14" ht="30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3:14" ht="30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3:14" ht="30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3:14" ht="30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3:14" ht="30" customHeight="1"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3:14" ht="30" customHeight="1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3:14" ht="30" customHeight="1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3:14" ht="30" customHeight="1"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3:14" ht="30" customHeight="1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3:14" ht="30" customHeight="1"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3:14" ht="30" customHeight="1"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3:14" ht="30" customHeight="1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3:14" ht="30" customHeight="1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3:14" ht="30" customHeight="1"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</sheetData>
  <mergeCells count="5">
    <mergeCell ref="A1:N1"/>
    <mergeCell ref="A4:A5"/>
    <mergeCell ref="B4:B5"/>
    <mergeCell ref="C4:C5"/>
    <mergeCell ref="D4:N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3" r:id="rId1"/>
  <headerFooter alignWithMargins="0">
    <oddHeader>&amp;R&amp;9Załącznik nr  11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H65" sqref="H65"/>
    </sheetView>
  </sheetViews>
  <sheetFormatPr defaultColWidth="9.00390625" defaultRowHeight="34.5" customHeight="1"/>
  <cols>
    <col min="1" max="1" width="5.25390625" style="1" customWidth="1"/>
    <col min="2" max="2" width="8.625" style="1" customWidth="1"/>
    <col min="3" max="3" width="43.25390625" style="1" customWidth="1"/>
    <col min="4" max="4" width="12.875" style="1" customWidth="1"/>
    <col min="5" max="5" width="12.75390625" style="1" customWidth="1"/>
    <col min="6" max="6" width="12.625" style="1" customWidth="1"/>
    <col min="7" max="7" width="11.625" style="1" customWidth="1"/>
    <col min="8" max="8" width="12.75390625" style="1" customWidth="1"/>
    <col min="9" max="9" width="10.00390625" style="1" customWidth="1"/>
    <col min="10" max="10" width="10.125" style="1" customWidth="1"/>
    <col min="11" max="11" width="10.00390625" style="1" customWidth="1"/>
    <col min="12" max="12" width="11.625" style="1" customWidth="1"/>
  </cols>
  <sheetData>
    <row r="1" spans="1:12" ht="34.5" customHeight="1">
      <c r="A1" s="404" t="s">
        <v>219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6" ht="11.25" customHeight="1">
      <c r="A2" s="2"/>
      <c r="B2" s="2"/>
      <c r="C2" s="2"/>
      <c r="D2" s="2"/>
      <c r="E2" s="2"/>
      <c r="F2" s="2"/>
    </row>
    <row r="3" spans="1:12" ht="17.25" customHeight="1">
      <c r="A3" s="46"/>
      <c r="B3" s="46"/>
      <c r="C3" s="46"/>
      <c r="D3" s="46"/>
      <c r="E3" s="46"/>
      <c r="G3" s="16"/>
      <c r="H3" s="16"/>
      <c r="I3" s="16"/>
      <c r="J3" s="16"/>
      <c r="K3" s="16"/>
      <c r="L3" s="47" t="s">
        <v>56</v>
      </c>
    </row>
    <row r="4" spans="1:12" s="49" customFormat="1" ht="34.5" customHeight="1">
      <c r="A4" s="406" t="s">
        <v>2</v>
      </c>
      <c r="B4" s="406" t="s">
        <v>3</v>
      </c>
      <c r="C4" s="405" t="s">
        <v>17</v>
      </c>
      <c r="D4" s="405" t="s">
        <v>213</v>
      </c>
      <c r="E4" s="405" t="s">
        <v>97</v>
      </c>
      <c r="F4" s="405"/>
      <c r="G4" s="405"/>
      <c r="H4" s="405"/>
      <c r="I4" s="405"/>
      <c r="J4" s="405"/>
      <c r="K4" s="405"/>
      <c r="L4" s="405"/>
    </row>
    <row r="5" spans="1:12" s="49" customFormat="1" ht="26.25" customHeight="1">
      <c r="A5" s="405"/>
      <c r="B5" s="405"/>
      <c r="C5" s="405"/>
      <c r="D5" s="405"/>
      <c r="E5" s="407" t="s">
        <v>36</v>
      </c>
      <c r="F5" s="405" t="s">
        <v>6</v>
      </c>
      <c r="G5" s="405"/>
      <c r="H5" s="405"/>
      <c r="I5" s="405"/>
      <c r="J5" s="405"/>
      <c r="K5" s="405"/>
      <c r="L5" s="407" t="s">
        <v>38</v>
      </c>
    </row>
    <row r="6" spans="1:12" s="49" customFormat="1" ht="78" customHeight="1">
      <c r="A6" s="405"/>
      <c r="B6" s="405"/>
      <c r="C6" s="405"/>
      <c r="D6" s="405"/>
      <c r="E6" s="405"/>
      <c r="F6" s="113" t="s">
        <v>123</v>
      </c>
      <c r="G6" s="113" t="s">
        <v>214</v>
      </c>
      <c r="H6" s="113" t="s">
        <v>242</v>
      </c>
      <c r="I6" s="96" t="s">
        <v>121</v>
      </c>
      <c r="J6" s="113" t="s">
        <v>160</v>
      </c>
      <c r="K6" s="66" t="s">
        <v>122</v>
      </c>
      <c r="L6" s="405"/>
    </row>
    <row r="7" spans="1:12" s="49" customFormat="1" ht="15" customHeight="1">
      <c r="A7" s="103">
        <v>1</v>
      </c>
      <c r="B7" s="103">
        <v>2</v>
      </c>
      <c r="C7" s="103">
        <v>4</v>
      </c>
      <c r="D7" s="103">
        <v>5</v>
      </c>
      <c r="E7" s="103">
        <v>6</v>
      </c>
      <c r="F7" s="103">
        <v>7</v>
      </c>
      <c r="G7" s="103">
        <v>8</v>
      </c>
      <c r="H7" s="103"/>
      <c r="I7" s="103">
        <v>9</v>
      </c>
      <c r="J7" s="103">
        <v>10</v>
      </c>
      <c r="K7" s="103">
        <v>11</v>
      </c>
      <c r="L7" s="103">
        <v>12</v>
      </c>
    </row>
    <row r="8" spans="1:12" s="111" customFormat="1" ht="34.5" customHeight="1" thickBot="1">
      <c r="A8" s="108" t="s">
        <v>226</v>
      </c>
      <c r="B8" s="108"/>
      <c r="C8" s="109" t="s">
        <v>298</v>
      </c>
      <c r="D8" s="110">
        <f>SUM(D9)</f>
        <v>32000</v>
      </c>
      <c r="E8" s="110">
        <f>SUM(E9)</f>
        <v>32000</v>
      </c>
      <c r="F8" s="108">
        <f>SUM(F9)</f>
        <v>0</v>
      </c>
      <c r="G8" s="108"/>
      <c r="H8" s="110">
        <f>SUM(H9)</f>
        <v>32000</v>
      </c>
      <c r="I8" s="108"/>
      <c r="J8" s="108"/>
      <c r="K8" s="108"/>
      <c r="L8" s="108"/>
    </row>
    <row r="9" spans="1:12" s="49" customFormat="1" ht="42" customHeight="1" thickTop="1">
      <c r="A9" s="107"/>
      <c r="B9" s="107" t="s">
        <v>227</v>
      </c>
      <c r="C9" s="101" t="s">
        <v>299</v>
      </c>
      <c r="D9" s="102">
        <v>32000</v>
      </c>
      <c r="E9" s="102">
        <v>32000</v>
      </c>
      <c r="F9" s="101"/>
      <c r="G9" s="101"/>
      <c r="H9" s="102">
        <v>32000</v>
      </c>
      <c r="I9" s="101"/>
      <c r="J9" s="101"/>
      <c r="K9" s="101"/>
      <c r="L9" s="101"/>
    </row>
    <row r="10" spans="1:12" s="106" customFormat="1" ht="34.5" customHeight="1" thickBot="1">
      <c r="A10" s="112" t="s">
        <v>228</v>
      </c>
      <c r="B10" s="112"/>
      <c r="C10" s="104" t="s">
        <v>300</v>
      </c>
      <c r="D10" s="105">
        <f>SUM(D11,D12,D13)</f>
        <v>127915</v>
      </c>
      <c r="E10" s="105">
        <f>SUM(E11,E12,E13)</f>
        <v>127915</v>
      </c>
      <c r="F10" s="105">
        <f>SUM(F11,F12,F13)</f>
        <v>17937</v>
      </c>
      <c r="G10" s="105">
        <f>SUM(G11,G12,G13)</f>
        <v>3771</v>
      </c>
      <c r="H10" s="105">
        <f>SUM(H11,H12,H13)</f>
        <v>106207</v>
      </c>
      <c r="I10" s="104"/>
      <c r="J10" s="104"/>
      <c r="K10" s="104"/>
      <c r="L10" s="104"/>
    </row>
    <row r="11" spans="1:12" s="49" customFormat="1" ht="34.5" customHeight="1" thickTop="1">
      <c r="A11" s="107"/>
      <c r="B11" s="107" t="s">
        <v>229</v>
      </c>
      <c r="C11" s="101" t="s">
        <v>301</v>
      </c>
      <c r="D11" s="102">
        <v>1000</v>
      </c>
      <c r="E11" s="102">
        <v>1000</v>
      </c>
      <c r="F11" s="101"/>
      <c r="G11" s="101"/>
      <c r="H11" s="102">
        <v>1000</v>
      </c>
      <c r="I11" s="101"/>
      <c r="J11" s="101"/>
      <c r="K11" s="101"/>
      <c r="L11" s="101"/>
    </row>
    <row r="12" spans="1:12" s="49" customFormat="1" ht="34.5" customHeight="1">
      <c r="A12" s="361"/>
      <c r="B12" s="361" t="s">
        <v>230</v>
      </c>
      <c r="C12" s="157" t="s">
        <v>302</v>
      </c>
      <c r="D12" s="158">
        <v>22708</v>
      </c>
      <c r="E12" s="158">
        <v>22708</v>
      </c>
      <c r="F12" s="158">
        <v>17937</v>
      </c>
      <c r="G12" s="158">
        <v>3771</v>
      </c>
      <c r="H12" s="158">
        <v>1000</v>
      </c>
      <c r="I12" s="157"/>
      <c r="J12" s="157"/>
      <c r="K12" s="157"/>
      <c r="L12" s="157"/>
    </row>
    <row r="13" spans="1:12" s="169" customFormat="1" ht="34.5" customHeight="1">
      <c r="A13" s="166"/>
      <c r="B13" s="166" t="s">
        <v>231</v>
      </c>
      <c r="C13" s="167" t="s">
        <v>303</v>
      </c>
      <c r="D13" s="168">
        <v>104207</v>
      </c>
      <c r="E13" s="168">
        <v>104207</v>
      </c>
      <c r="F13" s="167"/>
      <c r="G13" s="167"/>
      <c r="H13" s="168">
        <v>104207</v>
      </c>
      <c r="I13" s="167"/>
      <c r="J13" s="167"/>
      <c r="K13" s="167"/>
      <c r="L13" s="167"/>
    </row>
    <row r="14" spans="1:12" s="173" customFormat="1" ht="34.5" customHeight="1">
      <c r="A14" s="170">
        <v>600</v>
      </c>
      <c r="B14" s="170"/>
      <c r="C14" s="171" t="s">
        <v>304</v>
      </c>
      <c r="D14" s="172">
        <f aca="true" t="shared" si="0" ref="D14:I14">SUM(D15)</f>
        <v>3642641</v>
      </c>
      <c r="E14" s="172">
        <f t="shared" si="0"/>
        <v>3642641</v>
      </c>
      <c r="F14" s="172">
        <f t="shared" si="0"/>
        <v>692299</v>
      </c>
      <c r="G14" s="172">
        <f t="shared" si="0"/>
        <v>130342</v>
      </c>
      <c r="H14" s="172">
        <f t="shared" si="0"/>
        <v>2600000</v>
      </c>
      <c r="I14" s="172">
        <f t="shared" si="0"/>
        <v>220000</v>
      </c>
      <c r="J14" s="171"/>
      <c r="K14" s="171"/>
      <c r="L14" s="171"/>
    </row>
    <row r="15" spans="1:12" s="159" customFormat="1" ht="30.75" customHeight="1">
      <c r="A15" s="157"/>
      <c r="B15" s="157">
        <v>60014</v>
      </c>
      <c r="C15" s="157" t="s">
        <v>305</v>
      </c>
      <c r="D15" s="158">
        <v>3642641</v>
      </c>
      <c r="E15" s="158">
        <v>3642641</v>
      </c>
      <c r="F15" s="158">
        <v>692299</v>
      </c>
      <c r="G15" s="158">
        <v>130342</v>
      </c>
      <c r="H15" s="158">
        <v>2600000</v>
      </c>
      <c r="I15" s="158">
        <v>220000</v>
      </c>
      <c r="J15" s="157"/>
      <c r="K15" s="157"/>
      <c r="L15" s="157"/>
    </row>
    <row r="16" spans="1:12" s="106" customFormat="1" ht="34.5" customHeight="1" thickBot="1">
      <c r="A16" s="155">
        <v>630</v>
      </c>
      <c r="B16" s="155"/>
      <c r="C16" s="155" t="s">
        <v>306</v>
      </c>
      <c r="D16" s="156">
        <f>SUM(D17)</f>
        <v>19500</v>
      </c>
      <c r="E16" s="156">
        <f>SUM(E17)</f>
        <v>19500</v>
      </c>
      <c r="F16" s="156"/>
      <c r="G16" s="156"/>
      <c r="H16" s="156">
        <f>SUM(H17)</f>
        <v>19500</v>
      </c>
      <c r="I16" s="156"/>
      <c r="J16" s="155"/>
      <c r="K16" s="155"/>
      <c r="L16" s="155"/>
    </row>
    <row r="17" spans="1:12" s="49" customFormat="1" ht="34.5" customHeight="1" thickTop="1">
      <c r="A17" s="101"/>
      <c r="B17" s="101">
        <v>63001</v>
      </c>
      <c r="C17" s="101" t="s">
        <v>307</v>
      </c>
      <c r="D17" s="102">
        <v>19500</v>
      </c>
      <c r="E17" s="102">
        <v>19500</v>
      </c>
      <c r="F17" s="101"/>
      <c r="G17" s="101"/>
      <c r="H17" s="102">
        <v>19500</v>
      </c>
      <c r="I17" s="101"/>
      <c r="J17" s="101"/>
      <c r="K17" s="101"/>
      <c r="L17" s="101"/>
    </row>
    <row r="18" spans="1:12" s="106" customFormat="1" ht="34.5" customHeight="1" thickBot="1">
      <c r="A18" s="104">
        <v>700</v>
      </c>
      <c r="B18" s="104"/>
      <c r="C18" s="104" t="s">
        <v>308</v>
      </c>
      <c r="D18" s="105">
        <f>SUM(D19)</f>
        <v>800199</v>
      </c>
      <c r="E18" s="105">
        <f>SUM(E19)</f>
        <v>454355</v>
      </c>
      <c r="F18" s="104">
        <f>SUM(F19)</f>
        <v>0</v>
      </c>
      <c r="G18" s="104"/>
      <c r="H18" s="105">
        <f>SUM(H19)</f>
        <v>454355</v>
      </c>
      <c r="I18" s="104"/>
      <c r="J18" s="104"/>
      <c r="K18" s="104"/>
      <c r="L18" s="105">
        <f>SUM(L19)</f>
        <v>345844</v>
      </c>
    </row>
    <row r="19" spans="1:12" s="49" customFormat="1" ht="34.5" customHeight="1" thickTop="1">
      <c r="A19" s="101"/>
      <c r="B19" s="101">
        <v>70005</v>
      </c>
      <c r="C19" s="101" t="s">
        <v>309</v>
      </c>
      <c r="D19" s="102">
        <v>800199</v>
      </c>
      <c r="E19" s="102">
        <v>454355</v>
      </c>
      <c r="F19" s="101"/>
      <c r="G19" s="101"/>
      <c r="H19" s="102">
        <v>454355</v>
      </c>
      <c r="I19" s="101"/>
      <c r="J19" s="101"/>
      <c r="K19" s="101"/>
      <c r="L19" s="102">
        <v>345844</v>
      </c>
    </row>
    <row r="20" spans="1:12" s="106" customFormat="1" ht="34.5" customHeight="1" thickBot="1">
      <c r="A20" s="104">
        <v>710</v>
      </c>
      <c r="B20" s="104"/>
      <c r="C20" s="104" t="s">
        <v>310</v>
      </c>
      <c r="D20" s="105">
        <f>SUM(D21,D22)</f>
        <v>232360</v>
      </c>
      <c r="E20" s="105">
        <f>SUM(E21,E22)</f>
        <v>228860</v>
      </c>
      <c r="F20" s="105">
        <f>SUM(F21,F22)</f>
        <v>123602</v>
      </c>
      <c r="G20" s="105">
        <f>SUM(G21,G22)</f>
        <v>25351</v>
      </c>
      <c r="H20" s="105">
        <f>SUM(H21,H22)</f>
        <v>79907</v>
      </c>
      <c r="I20" s="104"/>
      <c r="J20" s="104"/>
      <c r="K20" s="104"/>
      <c r="L20" s="105">
        <f>SUM(L21,L22)</f>
        <v>3500</v>
      </c>
    </row>
    <row r="21" spans="1:12" s="49" customFormat="1" ht="44.25" customHeight="1" thickTop="1">
      <c r="A21" s="101"/>
      <c r="B21" s="101">
        <v>71013</v>
      </c>
      <c r="C21" s="101" t="s">
        <v>311</v>
      </c>
      <c r="D21" s="102">
        <v>45000</v>
      </c>
      <c r="E21" s="102">
        <v>45000</v>
      </c>
      <c r="F21" s="101"/>
      <c r="G21" s="101"/>
      <c r="H21" s="102">
        <v>45000</v>
      </c>
      <c r="I21" s="101"/>
      <c r="J21" s="101"/>
      <c r="K21" s="101"/>
      <c r="L21" s="101"/>
    </row>
    <row r="22" spans="1:12" s="49" customFormat="1" ht="34.5" customHeight="1">
      <c r="A22" s="157"/>
      <c r="B22" s="157">
        <v>71015</v>
      </c>
      <c r="C22" s="157" t="s">
        <v>312</v>
      </c>
      <c r="D22" s="158">
        <v>187360</v>
      </c>
      <c r="E22" s="158">
        <v>183860</v>
      </c>
      <c r="F22" s="158">
        <v>123602</v>
      </c>
      <c r="G22" s="158">
        <v>25351</v>
      </c>
      <c r="H22" s="158">
        <v>34907</v>
      </c>
      <c r="I22" s="157"/>
      <c r="J22" s="157"/>
      <c r="K22" s="157"/>
      <c r="L22" s="158">
        <v>3500</v>
      </c>
    </row>
    <row r="23" spans="1:12" s="106" customFormat="1" ht="34.5" customHeight="1" thickBot="1">
      <c r="A23" s="104">
        <v>750</v>
      </c>
      <c r="B23" s="104"/>
      <c r="C23" s="104" t="s">
        <v>313</v>
      </c>
      <c r="D23" s="105">
        <f>SUM(D24,D25,D26,D27,D28,D29)</f>
        <v>5143057</v>
      </c>
      <c r="E23" s="105">
        <f>SUM(E24,E25,E26,E27,E28,E29)</f>
        <v>5078057</v>
      </c>
      <c r="F23" s="105">
        <f>SUM(F24,F25,F26,F27,F28,F29)</f>
        <v>2862239</v>
      </c>
      <c r="G23" s="105">
        <f>SUM(G24,G25,G26,G27,G28,G29)</f>
        <v>512896</v>
      </c>
      <c r="H23" s="105">
        <f>SUM(H24,H25,H26,H27,H28,H29)</f>
        <v>1702922</v>
      </c>
      <c r="I23" s="104"/>
      <c r="J23" s="104"/>
      <c r="K23" s="104"/>
      <c r="L23" s="105">
        <f>SUM(L24,L24,L26,L27,L28,L29)</f>
        <v>65000</v>
      </c>
    </row>
    <row r="24" spans="1:12" s="49" customFormat="1" ht="34.5" customHeight="1" thickTop="1">
      <c r="A24" s="97"/>
      <c r="B24" s="97">
        <v>75011</v>
      </c>
      <c r="C24" s="97" t="s">
        <v>314</v>
      </c>
      <c r="D24" s="98">
        <v>104020</v>
      </c>
      <c r="E24" s="98">
        <v>104020</v>
      </c>
      <c r="F24" s="98">
        <v>103875</v>
      </c>
      <c r="G24" s="97"/>
      <c r="H24" s="97">
        <v>145</v>
      </c>
      <c r="I24" s="97"/>
      <c r="J24" s="97"/>
      <c r="K24" s="97"/>
      <c r="L24" s="97"/>
    </row>
    <row r="25" spans="1:12" s="49" customFormat="1" ht="34.5" customHeight="1">
      <c r="A25" s="99"/>
      <c r="B25" s="99">
        <v>75019</v>
      </c>
      <c r="C25" s="99" t="s">
        <v>315</v>
      </c>
      <c r="D25" s="100">
        <v>200000</v>
      </c>
      <c r="E25" s="100">
        <v>200000</v>
      </c>
      <c r="F25" s="99"/>
      <c r="G25" s="99"/>
      <c r="H25" s="100">
        <v>200000</v>
      </c>
      <c r="I25" s="99"/>
      <c r="J25" s="99"/>
      <c r="K25" s="99"/>
      <c r="L25" s="99"/>
    </row>
    <row r="26" spans="1:12" s="169" customFormat="1" ht="34.5" customHeight="1">
      <c r="A26" s="167"/>
      <c r="B26" s="167">
        <v>75020</v>
      </c>
      <c r="C26" s="167" t="s">
        <v>316</v>
      </c>
      <c r="D26" s="168">
        <v>4719857</v>
      </c>
      <c r="E26" s="168">
        <v>4654857</v>
      </c>
      <c r="F26" s="168">
        <v>2752406</v>
      </c>
      <c r="G26" s="168">
        <v>512094</v>
      </c>
      <c r="H26" s="168">
        <v>1390357</v>
      </c>
      <c r="I26" s="167"/>
      <c r="J26" s="167"/>
      <c r="K26" s="167"/>
      <c r="L26" s="168">
        <v>65000</v>
      </c>
    </row>
    <row r="27" spans="1:12" s="159" customFormat="1" ht="34.5" customHeight="1">
      <c r="A27" s="157"/>
      <c r="B27" s="157">
        <v>75045</v>
      </c>
      <c r="C27" s="157" t="s">
        <v>317</v>
      </c>
      <c r="D27" s="158">
        <v>19180</v>
      </c>
      <c r="E27" s="158">
        <v>19180</v>
      </c>
      <c r="F27" s="158">
        <v>5958</v>
      </c>
      <c r="G27" s="157">
        <v>802</v>
      </c>
      <c r="H27" s="158">
        <v>12420</v>
      </c>
      <c r="I27" s="157"/>
      <c r="J27" s="157"/>
      <c r="K27" s="157"/>
      <c r="L27" s="157"/>
    </row>
    <row r="28" spans="1:12" s="159" customFormat="1" ht="34.5" customHeight="1">
      <c r="A28" s="157"/>
      <c r="B28" s="157">
        <v>75075</v>
      </c>
      <c r="C28" s="157" t="s">
        <v>318</v>
      </c>
      <c r="D28" s="158">
        <v>60000</v>
      </c>
      <c r="E28" s="158">
        <v>60000</v>
      </c>
      <c r="F28" s="157"/>
      <c r="G28" s="157"/>
      <c r="H28" s="158">
        <v>60000</v>
      </c>
      <c r="I28" s="157"/>
      <c r="J28" s="157"/>
      <c r="K28" s="157"/>
      <c r="L28" s="157"/>
    </row>
    <row r="29" spans="1:12" s="49" customFormat="1" ht="31.5" customHeight="1">
      <c r="A29" s="101"/>
      <c r="B29" s="101">
        <v>75095</v>
      </c>
      <c r="C29" s="101" t="s">
        <v>303</v>
      </c>
      <c r="D29" s="102">
        <v>40000</v>
      </c>
      <c r="E29" s="102">
        <v>40000</v>
      </c>
      <c r="F29" s="101"/>
      <c r="G29" s="101"/>
      <c r="H29" s="102">
        <v>40000</v>
      </c>
      <c r="I29" s="101"/>
      <c r="J29" s="101"/>
      <c r="K29" s="101"/>
      <c r="L29" s="102"/>
    </row>
    <row r="30" spans="1:12" s="165" customFormat="1" ht="45" customHeight="1">
      <c r="A30" s="163">
        <v>754</v>
      </c>
      <c r="B30" s="163"/>
      <c r="C30" s="163" t="s">
        <v>319</v>
      </c>
      <c r="D30" s="164">
        <f>SUM(D31,D32)</f>
        <v>2062400</v>
      </c>
      <c r="E30" s="164">
        <f>SUM(E31,E32)</f>
        <v>2051400</v>
      </c>
      <c r="F30" s="164">
        <f>SUM(F31)</f>
        <v>1604700</v>
      </c>
      <c r="G30" s="164">
        <f>SUM(G31)</f>
        <v>4485</v>
      </c>
      <c r="H30" s="164">
        <f>SUM(H31,H32)</f>
        <v>442215</v>
      </c>
      <c r="I30" s="163"/>
      <c r="J30" s="163"/>
      <c r="K30" s="163"/>
      <c r="L30" s="164">
        <f>SUM(L31)</f>
        <v>11000</v>
      </c>
    </row>
    <row r="31" spans="1:12" s="159" customFormat="1" ht="42.75" customHeight="1">
      <c r="A31" s="157"/>
      <c r="B31" s="157">
        <v>75411</v>
      </c>
      <c r="C31" s="157" t="s">
        <v>320</v>
      </c>
      <c r="D31" s="158">
        <v>2056400</v>
      </c>
      <c r="E31" s="158">
        <v>2045400</v>
      </c>
      <c r="F31" s="158">
        <v>1604700</v>
      </c>
      <c r="G31" s="158">
        <v>4485</v>
      </c>
      <c r="H31" s="158">
        <v>436215</v>
      </c>
      <c r="I31" s="157"/>
      <c r="J31" s="157"/>
      <c r="K31" s="157"/>
      <c r="L31" s="158">
        <v>11000</v>
      </c>
    </row>
    <row r="32" spans="1:12" s="49" customFormat="1" ht="32.25" customHeight="1">
      <c r="A32" s="101"/>
      <c r="B32" s="101">
        <v>75495</v>
      </c>
      <c r="C32" s="101" t="s">
        <v>303</v>
      </c>
      <c r="D32" s="102">
        <v>6000</v>
      </c>
      <c r="E32" s="102">
        <v>6000</v>
      </c>
      <c r="F32" s="101"/>
      <c r="G32" s="101"/>
      <c r="H32" s="102">
        <v>6000</v>
      </c>
      <c r="I32" s="101"/>
      <c r="J32" s="101"/>
      <c r="K32" s="101"/>
      <c r="L32" s="102"/>
    </row>
    <row r="33" spans="1:12" s="106" customFormat="1" ht="34.5" customHeight="1" thickBot="1">
      <c r="A33" s="104">
        <v>757</v>
      </c>
      <c r="B33" s="104"/>
      <c r="C33" s="104" t="s">
        <v>352</v>
      </c>
      <c r="D33" s="105">
        <f>SUM(D34,D35)</f>
        <v>1150000</v>
      </c>
      <c r="E33" s="105">
        <f>SUM(E34,E35)</f>
        <v>1150000</v>
      </c>
      <c r="F33" s="104"/>
      <c r="G33" s="104"/>
      <c r="H33" s="105"/>
      <c r="I33" s="104"/>
      <c r="J33" s="105">
        <f>SUM(J34)</f>
        <v>650000</v>
      </c>
      <c r="K33" s="105">
        <f>SUM(K35)</f>
        <v>500000</v>
      </c>
      <c r="L33" s="105"/>
    </row>
    <row r="34" spans="1:12" s="49" customFormat="1" ht="56.25" customHeight="1" thickTop="1">
      <c r="A34" s="101"/>
      <c r="B34" s="101">
        <v>75702</v>
      </c>
      <c r="C34" s="101" t="s">
        <v>321</v>
      </c>
      <c r="D34" s="102">
        <v>650000</v>
      </c>
      <c r="E34" s="102">
        <v>650000</v>
      </c>
      <c r="F34" s="101"/>
      <c r="G34" s="101"/>
      <c r="H34" s="101"/>
      <c r="I34" s="101"/>
      <c r="J34" s="102">
        <v>650000</v>
      </c>
      <c r="K34" s="101"/>
      <c r="L34" s="101"/>
    </row>
    <row r="35" spans="1:12" s="159" customFormat="1" ht="66" customHeight="1">
      <c r="A35" s="157"/>
      <c r="B35" s="157">
        <v>75704</v>
      </c>
      <c r="C35" s="157" t="s">
        <v>322</v>
      </c>
      <c r="D35" s="158">
        <v>500000</v>
      </c>
      <c r="E35" s="158">
        <v>500000</v>
      </c>
      <c r="F35" s="157"/>
      <c r="G35" s="157"/>
      <c r="H35" s="157"/>
      <c r="I35" s="157"/>
      <c r="J35" s="157"/>
      <c r="K35" s="158">
        <v>500000</v>
      </c>
      <c r="L35" s="157"/>
    </row>
    <row r="36" spans="1:12" s="165" customFormat="1" ht="34.5" customHeight="1">
      <c r="A36" s="174">
        <v>758</v>
      </c>
      <c r="B36" s="174"/>
      <c r="C36" s="174" t="s">
        <v>323</v>
      </c>
      <c r="D36" s="175">
        <v>1494786</v>
      </c>
      <c r="E36" s="175">
        <v>1494786</v>
      </c>
      <c r="F36" s="174"/>
      <c r="G36" s="174"/>
      <c r="H36" s="175">
        <v>1494786</v>
      </c>
      <c r="I36" s="174"/>
      <c r="J36" s="174"/>
      <c r="K36" s="175"/>
      <c r="L36" s="174"/>
    </row>
    <row r="37" spans="1:12" s="162" customFormat="1" ht="34.5" customHeight="1" thickBot="1">
      <c r="A37" s="160"/>
      <c r="B37" s="160">
        <v>75818</v>
      </c>
      <c r="C37" s="160" t="s">
        <v>324</v>
      </c>
      <c r="D37" s="161">
        <v>1494786</v>
      </c>
      <c r="E37" s="161">
        <v>1494786</v>
      </c>
      <c r="F37" s="160"/>
      <c r="G37" s="160"/>
      <c r="H37" s="161">
        <v>1494786</v>
      </c>
      <c r="I37" s="160"/>
      <c r="J37" s="160"/>
      <c r="K37" s="160"/>
      <c r="L37" s="160"/>
    </row>
    <row r="38" spans="1:12" s="106" customFormat="1" ht="34.5" customHeight="1" thickBot="1">
      <c r="A38" s="155">
        <v>801</v>
      </c>
      <c r="B38" s="155"/>
      <c r="C38" s="155" t="s">
        <v>325</v>
      </c>
      <c r="D38" s="156">
        <v>12689869</v>
      </c>
      <c r="E38" s="156">
        <v>12676869</v>
      </c>
      <c r="F38" s="156">
        <v>8635216</v>
      </c>
      <c r="G38" s="156">
        <v>1706711</v>
      </c>
      <c r="H38" s="156">
        <v>2098243</v>
      </c>
      <c r="I38" s="156">
        <f>SUM(I39,I40,I41,I42,I43,I44,I45,I46,I47,I48)</f>
        <v>236699</v>
      </c>
      <c r="J38" s="155"/>
      <c r="K38" s="155"/>
      <c r="L38" s="156">
        <f>SUM(L43)</f>
        <v>13000</v>
      </c>
    </row>
    <row r="39" spans="1:12" s="49" customFormat="1" ht="34.5" customHeight="1" thickTop="1">
      <c r="A39" s="101"/>
      <c r="B39" s="101">
        <v>80102</v>
      </c>
      <c r="C39" s="101" t="s">
        <v>326</v>
      </c>
      <c r="D39" s="102">
        <v>600398</v>
      </c>
      <c r="E39" s="102">
        <v>600398</v>
      </c>
      <c r="F39" s="102">
        <v>441719</v>
      </c>
      <c r="G39" s="102">
        <v>87858</v>
      </c>
      <c r="H39" s="102">
        <v>70821</v>
      </c>
      <c r="I39" s="101"/>
      <c r="J39" s="101"/>
      <c r="K39" s="101"/>
      <c r="L39" s="101"/>
    </row>
    <row r="40" spans="1:12" s="159" customFormat="1" ht="34.5" customHeight="1">
      <c r="A40" s="157"/>
      <c r="B40" s="157">
        <v>80111</v>
      </c>
      <c r="C40" s="157" t="s">
        <v>327</v>
      </c>
      <c r="D40" s="158">
        <v>459496</v>
      </c>
      <c r="E40" s="158">
        <v>459496</v>
      </c>
      <c r="F40" s="158">
        <v>330992</v>
      </c>
      <c r="G40" s="158">
        <v>65835</v>
      </c>
      <c r="H40" s="158">
        <v>62669</v>
      </c>
      <c r="I40" s="157"/>
      <c r="J40" s="157"/>
      <c r="K40" s="157"/>
      <c r="L40" s="157"/>
    </row>
    <row r="41" spans="1:12" s="159" customFormat="1" ht="34.5" customHeight="1">
      <c r="A41" s="157"/>
      <c r="B41" s="157">
        <v>80120</v>
      </c>
      <c r="C41" s="157" t="s">
        <v>329</v>
      </c>
      <c r="D41" s="158">
        <v>3601803</v>
      </c>
      <c r="E41" s="158">
        <v>3601803</v>
      </c>
      <c r="F41" s="158">
        <v>2618485</v>
      </c>
      <c r="G41" s="158">
        <v>521647</v>
      </c>
      <c r="H41" s="158">
        <v>461671</v>
      </c>
      <c r="I41" s="157"/>
      <c r="J41" s="157"/>
      <c r="K41" s="157"/>
      <c r="L41" s="157"/>
    </row>
    <row r="42" spans="1:12" s="49" customFormat="1" ht="34.5" customHeight="1">
      <c r="A42" s="101"/>
      <c r="B42" s="101">
        <v>80123</v>
      </c>
      <c r="C42" s="101" t="s">
        <v>328</v>
      </c>
      <c r="D42" s="102">
        <v>798335</v>
      </c>
      <c r="E42" s="102">
        <v>798335</v>
      </c>
      <c r="F42" s="102">
        <v>582387</v>
      </c>
      <c r="G42" s="102">
        <v>114502</v>
      </c>
      <c r="H42" s="102">
        <v>101446</v>
      </c>
      <c r="I42" s="101"/>
      <c r="J42" s="101"/>
      <c r="K42" s="101"/>
      <c r="L42" s="101"/>
    </row>
    <row r="43" spans="1:12" s="159" customFormat="1" ht="34.5" customHeight="1">
      <c r="A43" s="157"/>
      <c r="B43" s="157">
        <v>80130</v>
      </c>
      <c r="C43" s="157" t="s">
        <v>330</v>
      </c>
      <c r="D43" s="158">
        <v>6561907</v>
      </c>
      <c r="E43" s="158">
        <v>6548907</v>
      </c>
      <c r="F43" s="158">
        <v>4322196</v>
      </c>
      <c r="G43" s="158">
        <v>849397</v>
      </c>
      <c r="H43" s="158">
        <v>1140615</v>
      </c>
      <c r="I43" s="158">
        <v>236699</v>
      </c>
      <c r="J43" s="157"/>
      <c r="K43" s="157"/>
      <c r="L43" s="158">
        <v>13000</v>
      </c>
    </row>
    <row r="44" spans="1:12" s="49" customFormat="1" ht="34.5" customHeight="1">
      <c r="A44" s="101"/>
      <c r="B44" s="101">
        <v>80134</v>
      </c>
      <c r="C44" s="101" t="s">
        <v>331</v>
      </c>
      <c r="D44" s="102">
        <v>418998</v>
      </c>
      <c r="E44" s="102">
        <v>418998</v>
      </c>
      <c r="F44" s="102">
        <v>323137</v>
      </c>
      <c r="G44" s="102">
        <v>64272</v>
      </c>
      <c r="H44" s="102">
        <v>31589</v>
      </c>
      <c r="I44" s="102"/>
      <c r="J44" s="101"/>
      <c r="K44" s="101"/>
      <c r="L44" s="102"/>
    </row>
    <row r="45" spans="1:12" s="159" customFormat="1" ht="56.25" customHeight="1">
      <c r="A45" s="157"/>
      <c r="B45" s="157">
        <v>80140</v>
      </c>
      <c r="C45" s="157" t="s">
        <v>375</v>
      </c>
      <c r="D45" s="158">
        <v>22000</v>
      </c>
      <c r="E45" s="158">
        <v>22000</v>
      </c>
      <c r="F45" s="158">
        <v>16300</v>
      </c>
      <c r="G45" s="158">
        <v>3200</v>
      </c>
      <c r="H45" s="158">
        <v>2500</v>
      </c>
      <c r="I45" s="158"/>
      <c r="J45" s="157"/>
      <c r="K45" s="157"/>
      <c r="L45" s="158"/>
    </row>
    <row r="46" spans="1:12" s="49" customFormat="1" ht="34.5" customHeight="1">
      <c r="A46" s="101"/>
      <c r="B46" s="101">
        <v>80145</v>
      </c>
      <c r="C46" s="101" t="s">
        <v>332</v>
      </c>
      <c r="D46" s="102">
        <v>5000</v>
      </c>
      <c r="E46" s="102">
        <v>5000</v>
      </c>
      <c r="F46" s="101"/>
      <c r="G46" s="101"/>
      <c r="H46" s="102">
        <v>5000</v>
      </c>
      <c r="I46" s="102"/>
      <c r="J46" s="101"/>
      <c r="K46" s="101"/>
      <c r="L46" s="102"/>
    </row>
    <row r="47" spans="1:12" s="159" customFormat="1" ht="34.5" customHeight="1">
      <c r="A47" s="157"/>
      <c r="B47" s="157">
        <v>80146</v>
      </c>
      <c r="C47" s="157" t="s">
        <v>376</v>
      </c>
      <c r="D47" s="158">
        <v>74661</v>
      </c>
      <c r="E47" s="158">
        <v>74661</v>
      </c>
      <c r="F47" s="157"/>
      <c r="G47" s="157"/>
      <c r="H47" s="158">
        <v>74661</v>
      </c>
      <c r="I47" s="158"/>
      <c r="J47" s="157"/>
      <c r="K47" s="157"/>
      <c r="L47" s="158"/>
    </row>
    <row r="48" spans="1:12" s="49" customFormat="1" ht="34.5" customHeight="1">
      <c r="A48" s="101"/>
      <c r="B48" s="101">
        <v>80195</v>
      </c>
      <c r="C48" s="101" t="s">
        <v>303</v>
      </c>
      <c r="D48" s="102">
        <v>147271</v>
      </c>
      <c r="E48" s="102">
        <v>147271</v>
      </c>
      <c r="F48" s="101"/>
      <c r="G48" s="101"/>
      <c r="H48" s="102">
        <v>147271</v>
      </c>
      <c r="I48" s="102"/>
      <c r="J48" s="101"/>
      <c r="K48" s="101"/>
      <c r="L48" s="102"/>
    </row>
    <row r="49" spans="1:12" s="106" customFormat="1" ht="34.5" customHeight="1" thickBot="1">
      <c r="A49" s="104">
        <v>851</v>
      </c>
      <c r="B49" s="104"/>
      <c r="C49" s="104" t="s">
        <v>333</v>
      </c>
      <c r="D49" s="105">
        <f>SUM(D50,D51)</f>
        <v>1670000</v>
      </c>
      <c r="E49" s="105">
        <f>SUM(E50,E51)</f>
        <v>950000</v>
      </c>
      <c r="F49" s="104"/>
      <c r="G49" s="104"/>
      <c r="H49" s="105">
        <f>SUM(H50,H51)</f>
        <v>950000</v>
      </c>
      <c r="I49" s="105"/>
      <c r="J49" s="104"/>
      <c r="K49" s="104"/>
      <c r="L49" s="105">
        <f>SUM(L50)</f>
        <v>720000</v>
      </c>
    </row>
    <row r="50" spans="1:12" s="49" customFormat="1" ht="34.5" customHeight="1" thickTop="1">
      <c r="A50" s="101"/>
      <c r="B50" s="101">
        <v>85111</v>
      </c>
      <c r="C50" s="101" t="s">
        <v>334</v>
      </c>
      <c r="D50" s="102">
        <v>840000</v>
      </c>
      <c r="E50" s="102">
        <v>120000</v>
      </c>
      <c r="F50" s="101"/>
      <c r="G50" s="101"/>
      <c r="H50" s="102">
        <v>120000</v>
      </c>
      <c r="I50" s="102"/>
      <c r="J50" s="101"/>
      <c r="K50" s="101"/>
      <c r="L50" s="102">
        <v>720000</v>
      </c>
    </row>
    <row r="51" spans="1:12" s="162" customFormat="1" ht="62.25" customHeight="1" thickBot="1">
      <c r="A51" s="160"/>
      <c r="B51" s="160">
        <v>85156</v>
      </c>
      <c r="C51" s="160" t="s">
        <v>335</v>
      </c>
      <c r="D51" s="161">
        <v>830000</v>
      </c>
      <c r="E51" s="161">
        <v>830000</v>
      </c>
      <c r="F51" s="160"/>
      <c r="G51" s="160"/>
      <c r="H51" s="161">
        <v>830000</v>
      </c>
      <c r="I51" s="161"/>
      <c r="J51" s="160"/>
      <c r="K51" s="160"/>
      <c r="L51" s="161"/>
    </row>
    <row r="52" spans="1:12" s="165" customFormat="1" ht="34.5" customHeight="1">
      <c r="A52" s="174">
        <v>852</v>
      </c>
      <c r="B52" s="174"/>
      <c r="C52" s="174" t="s">
        <v>336</v>
      </c>
      <c r="D52" s="175">
        <f aca="true" t="shared" si="1" ref="D52:I52">SUM(D53,D54,D55)</f>
        <v>2452420</v>
      </c>
      <c r="E52" s="175">
        <f t="shared" si="1"/>
        <v>2452420</v>
      </c>
      <c r="F52" s="175">
        <f t="shared" si="1"/>
        <v>922589</v>
      </c>
      <c r="G52" s="175">
        <f t="shared" si="1"/>
        <v>188876</v>
      </c>
      <c r="H52" s="175">
        <f t="shared" si="1"/>
        <v>1267480</v>
      </c>
      <c r="I52" s="175">
        <f t="shared" si="1"/>
        <v>73475</v>
      </c>
      <c r="J52" s="174"/>
      <c r="K52" s="174"/>
      <c r="L52" s="175"/>
    </row>
    <row r="53" spans="1:12" s="159" customFormat="1" ht="34.5" customHeight="1">
      <c r="A53" s="157"/>
      <c r="B53" s="157">
        <v>85201</v>
      </c>
      <c r="C53" s="157" t="s">
        <v>337</v>
      </c>
      <c r="D53" s="158">
        <v>1372097</v>
      </c>
      <c r="E53" s="158">
        <v>1372097</v>
      </c>
      <c r="F53" s="158">
        <v>754700</v>
      </c>
      <c r="G53" s="158">
        <v>148100</v>
      </c>
      <c r="H53" s="158">
        <v>429297</v>
      </c>
      <c r="I53" s="158">
        <v>40000</v>
      </c>
      <c r="J53" s="157"/>
      <c r="K53" s="157"/>
      <c r="L53" s="158"/>
    </row>
    <row r="54" spans="1:12" s="49" customFormat="1" ht="34.5" customHeight="1">
      <c r="A54" s="101"/>
      <c r="B54" s="101">
        <v>85204</v>
      </c>
      <c r="C54" s="101" t="s">
        <v>338</v>
      </c>
      <c r="D54" s="102">
        <v>846658</v>
      </c>
      <c r="E54" s="102">
        <v>846658</v>
      </c>
      <c r="F54" s="101"/>
      <c r="G54" s="101"/>
      <c r="H54" s="102">
        <v>813183</v>
      </c>
      <c r="I54" s="102">
        <v>33475</v>
      </c>
      <c r="J54" s="101"/>
      <c r="K54" s="101"/>
      <c r="L54" s="102"/>
    </row>
    <row r="55" spans="1:12" s="159" customFormat="1" ht="34.5" customHeight="1">
      <c r="A55" s="157"/>
      <c r="B55" s="157">
        <v>85218</v>
      </c>
      <c r="C55" s="157" t="s">
        <v>339</v>
      </c>
      <c r="D55" s="158">
        <v>233665</v>
      </c>
      <c r="E55" s="158">
        <v>233665</v>
      </c>
      <c r="F55" s="158">
        <v>167889</v>
      </c>
      <c r="G55" s="158">
        <v>40776</v>
      </c>
      <c r="H55" s="158">
        <v>25000</v>
      </c>
      <c r="I55" s="158"/>
      <c r="J55" s="157"/>
      <c r="K55" s="157"/>
      <c r="L55" s="158"/>
    </row>
    <row r="56" spans="1:12" s="106" customFormat="1" ht="42.75" customHeight="1" thickBot="1">
      <c r="A56" s="155">
        <v>853</v>
      </c>
      <c r="B56" s="155"/>
      <c r="C56" s="155" t="s">
        <v>340</v>
      </c>
      <c r="D56" s="156">
        <f>SUM(D57,D60,D58,D59)</f>
        <v>887000</v>
      </c>
      <c r="E56" s="156">
        <f>SUM(E57,E60,E58,E59)</f>
        <v>882000</v>
      </c>
      <c r="F56" s="156">
        <f>SUM(F57,F58,F59,F60)</f>
        <v>572859</v>
      </c>
      <c r="G56" s="156">
        <f>SUM(G57,G60,G58,G59)</f>
        <v>115310</v>
      </c>
      <c r="H56" s="156">
        <f>SUM(H57,H60,H58,H59)</f>
        <v>193831</v>
      </c>
      <c r="I56" s="156"/>
      <c r="J56" s="155"/>
      <c r="K56" s="155"/>
      <c r="L56" s="156">
        <f>SUM(L58)</f>
        <v>5000</v>
      </c>
    </row>
    <row r="57" spans="1:12" s="49" customFormat="1" ht="40.5" customHeight="1" thickTop="1">
      <c r="A57" s="101"/>
      <c r="B57" s="101">
        <v>85321</v>
      </c>
      <c r="C57" s="101" t="s">
        <v>377</v>
      </c>
      <c r="D57" s="102">
        <v>67000</v>
      </c>
      <c r="E57" s="102">
        <v>67000</v>
      </c>
      <c r="F57" s="102">
        <v>31481</v>
      </c>
      <c r="G57" s="102">
        <v>6184</v>
      </c>
      <c r="H57" s="102">
        <v>29335</v>
      </c>
      <c r="I57" s="102"/>
      <c r="J57" s="101"/>
      <c r="K57" s="101"/>
      <c r="L57" s="102"/>
    </row>
    <row r="58" spans="1:12" s="159" customFormat="1" ht="40.5" customHeight="1">
      <c r="A58" s="157"/>
      <c r="B58" s="157">
        <v>85324</v>
      </c>
      <c r="C58" s="157" t="s">
        <v>342</v>
      </c>
      <c r="D58" s="158">
        <v>10000</v>
      </c>
      <c r="E58" s="158">
        <v>5000</v>
      </c>
      <c r="F58" s="157"/>
      <c r="G58" s="157"/>
      <c r="H58" s="158">
        <v>5000</v>
      </c>
      <c r="I58" s="158"/>
      <c r="J58" s="157"/>
      <c r="K58" s="157"/>
      <c r="L58" s="158">
        <v>5000</v>
      </c>
    </row>
    <row r="59" spans="1:12" s="49" customFormat="1" ht="34.5" customHeight="1">
      <c r="A59" s="101"/>
      <c r="B59" s="101">
        <v>85333</v>
      </c>
      <c r="C59" s="101" t="s">
        <v>343</v>
      </c>
      <c r="D59" s="102">
        <v>800000</v>
      </c>
      <c r="E59" s="102">
        <v>800000</v>
      </c>
      <c r="F59" s="102">
        <v>541378</v>
      </c>
      <c r="G59" s="102">
        <v>109126</v>
      </c>
      <c r="H59" s="102">
        <v>149496</v>
      </c>
      <c r="I59" s="102"/>
      <c r="J59" s="101"/>
      <c r="K59" s="101"/>
      <c r="L59" s="102"/>
    </row>
    <row r="60" spans="1:12" s="159" customFormat="1" ht="34.5" customHeight="1">
      <c r="A60" s="157"/>
      <c r="B60" s="157">
        <v>85395</v>
      </c>
      <c r="C60" s="157" t="s">
        <v>303</v>
      </c>
      <c r="D60" s="158">
        <v>10000</v>
      </c>
      <c r="E60" s="158">
        <v>10000</v>
      </c>
      <c r="F60" s="157"/>
      <c r="G60" s="157"/>
      <c r="H60" s="158">
        <v>10000</v>
      </c>
      <c r="I60" s="158"/>
      <c r="J60" s="157"/>
      <c r="K60" s="157"/>
      <c r="L60" s="158"/>
    </row>
    <row r="61" spans="1:12" s="106" customFormat="1" ht="45" customHeight="1" thickBot="1">
      <c r="A61" s="155">
        <v>854</v>
      </c>
      <c r="B61" s="155"/>
      <c r="C61" s="155" t="s">
        <v>344</v>
      </c>
      <c r="D61" s="156">
        <v>2478343</v>
      </c>
      <c r="E61" s="156">
        <v>2478343</v>
      </c>
      <c r="F61" s="156">
        <v>1342081</v>
      </c>
      <c r="G61" s="156">
        <v>265554</v>
      </c>
      <c r="H61" s="156">
        <v>870708</v>
      </c>
      <c r="I61" s="156"/>
      <c r="J61" s="155"/>
      <c r="K61" s="155"/>
      <c r="L61" s="156"/>
    </row>
    <row r="62" spans="1:12" s="49" customFormat="1" ht="34.5" customHeight="1" thickTop="1">
      <c r="A62" s="101"/>
      <c r="B62" s="101">
        <v>85403</v>
      </c>
      <c r="C62" s="101" t="s">
        <v>345</v>
      </c>
      <c r="D62" s="102">
        <v>721110</v>
      </c>
      <c r="E62" s="102">
        <v>721110</v>
      </c>
      <c r="F62" s="102">
        <v>323803</v>
      </c>
      <c r="G62" s="102">
        <v>64405</v>
      </c>
      <c r="H62" s="102">
        <v>332902</v>
      </c>
      <c r="I62" s="102"/>
      <c r="J62" s="101"/>
      <c r="K62" s="101"/>
      <c r="L62" s="102"/>
    </row>
    <row r="63" spans="1:12" s="159" customFormat="1" ht="56.25" customHeight="1">
      <c r="A63" s="157"/>
      <c r="B63" s="157">
        <v>85406</v>
      </c>
      <c r="C63" s="157" t="s">
        <v>346</v>
      </c>
      <c r="D63" s="158">
        <v>534460</v>
      </c>
      <c r="E63" s="158">
        <v>534460</v>
      </c>
      <c r="F63" s="158">
        <v>411371</v>
      </c>
      <c r="G63" s="158">
        <v>81822</v>
      </c>
      <c r="H63" s="158">
        <v>41267</v>
      </c>
      <c r="I63" s="158"/>
      <c r="J63" s="157"/>
      <c r="K63" s="157"/>
      <c r="L63" s="158"/>
    </row>
    <row r="64" spans="1:12" s="169" customFormat="1" ht="34.5" customHeight="1">
      <c r="A64" s="167"/>
      <c r="B64" s="167">
        <v>85410</v>
      </c>
      <c r="C64" s="167" t="s">
        <v>347</v>
      </c>
      <c r="D64" s="168">
        <v>1187633</v>
      </c>
      <c r="E64" s="168">
        <v>1187633</v>
      </c>
      <c r="F64" s="168">
        <v>606907</v>
      </c>
      <c r="G64" s="168">
        <v>119327</v>
      </c>
      <c r="H64" s="168">
        <v>461399</v>
      </c>
      <c r="I64" s="168"/>
      <c r="J64" s="167"/>
      <c r="K64" s="167"/>
      <c r="L64" s="168"/>
    </row>
    <row r="65" spans="1:12" s="159" customFormat="1" ht="34.5" customHeight="1">
      <c r="A65" s="157"/>
      <c r="B65" s="157">
        <v>85415</v>
      </c>
      <c r="C65" s="157" t="s">
        <v>378</v>
      </c>
      <c r="D65" s="158">
        <v>10000</v>
      </c>
      <c r="E65" s="158">
        <v>10000</v>
      </c>
      <c r="F65" s="157"/>
      <c r="G65" s="157"/>
      <c r="H65" s="158">
        <v>10000</v>
      </c>
      <c r="I65" s="158"/>
      <c r="J65" s="157"/>
      <c r="K65" s="157"/>
      <c r="L65" s="158"/>
    </row>
    <row r="66" spans="1:12" s="159" customFormat="1" ht="34.5" customHeight="1">
      <c r="A66" s="157"/>
      <c r="B66" s="157">
        <v>85446</v>
      </c>
      <c r="C66" s="157" t="s">
        <v>376</v>
      </c>
      <c r="D66" s="158">
        <v>9480</v>
      </c>
      <c r="E66" s="158">
        <v>9480</v>
      </c>
      <c r="F66" s="157"/>
      <c r="G66" s="157"/>
      <c r="H66" s="158">
        <v>9480</v>
      </c>
      <c r="I66" s="158"/>
      <c r="J66" s="157"/>
      <c r="K66" s="157"/>
      <c r="L66" s="158"/>
    </row>
    <row r="67" spans="1:12" s="49" customFormat="1" ht="34.5" customHeight="1">
      <c r="A67" s="101"/>
      <c r="B67" s="101">
        <v>85495</v>
      </c>
      <c r="C67" s="101" t="s">
        <v>303</v>
      </c>
      <c r="D67" s="102">
        <v>15660</v>
      </c>
      <c r="E67" s="102">
        <v>15660</v>
      </c>
      <c r="F67" s="101"/>
      <c r="G67" s="101"/>
      <c r="H67" s="102">
        <v>15660</v>
      </c>
      <c r="I67" s="102"/>
      <c r="J67" s="101"/>
      <c r="K67" s="101"/>
      <c r="L67" s="102"/>
    </row>
    <row r="68" spans="1:12" s="106" customFormat="1" ht="46.5" customHeight="1" thickBot="1">
      <c r="A68" s="104">
        <v>921</v>
      </c>
      <c r="B68" s="104"/>
      <c r="C68" s="104" t="s">
        <v>348</v>
      </c>
      <c r="D68" s="105">
        <f>SUM(D69)</f>
        <v>125000</v>
      </c>
      <c r="E68" s="105">
        <f>SUM(E69)</f>
        <v>125000</v>
      </c>
      <c r="F68" s="104"/>
      <c r="G68" s="104"/>
      <c r="H68" s="105"/>
      <c r="I68" s="105">
        <f>SUM(D69)</f>
        <v>125000</v>
      </c>
      <c r="J68" s="104"/>
      <c r="K68" s="104"/>
      <c r="L68" s="105"/>
    </row>
    <row r="69" spans="1:12" s="49" customFormat="1" ht="34.5" customHeight="1" thickTop="1">
      <c r="A69" s="101"/>
      <c r="B69" s="101">
        <v>92116</v>
      </c>
      <c r="C69" s="101" t="s">
        <v>349</v>
      </c>
      <c r="D69" s="102">
        <v>125000</v>
      </c>
      <c r="E69" s="102">
        <v>125000</v>
      </c>
      <c r="F69" s="101"/>
      <c r="G69" s="101"/>
      <c r="H69" s="102"/>
      <c r="I69" s="102">
        <v>125000</v>
      </c>
      <c r="J69" s="101"/>
      <c r="K69" s="101"/>
      <c r="L69" s="102"/>
    </row>
    <row r="70" spans="1:12" s="106" customFormat="1" ht="34.5" customHeight="1" thickBot="1">
      <c r="A70" s="104">
        <v>926</v>
      </c>
      <c r="B70" s="104"/>
      <c r="C70" s="104" t="s">
        <v>350</v>
      </c>
      <c r="D70" s="105">
        <f>SUM(D71)</f>
        <v>55000</v>
      </c>
      <c r="E70" s="105">
        <f>SUM(E71)</f>
        <v>55000</v>
      </c>
      <c r="F70" s="104"/>
      <c r="G70" s="104"/>
      <c r="H70" s="105">
        <f>SUM(H71)</f>
        <v>55000</v>
      </c>
      <c r="I70" s="105"/>
      <c r="J70" s="104"/>
      <c r="K70" s="104"/>
      <c r="L70" s="105"/>
    </row>
    <row r="71" spans="1:12" s="116" customFormat="1" ht="42.75" customHeight="1" thickBot="1" thickTop="1">
      <c r="A71" s="114"/>
      <c r="B71" s="114">
        <v>92605</v>
      </c>
      <c r="C71" s="114" t="s">
        <v>351</v>
      </c>
      <c r="D71" s="115">
        <v>55000</v>
      </c>
      <c r="E71" s="115">
        <v>55000</v>
      </c>
      <c r="F71" s="114"/>
      <c r="G71" s="114"/>
      <c r="H71" s="115">
        <v>55000</v>
      </c>
      <c r="I71" s="115"/>
      <c r="J71" s="114"/>
      <c r="K71" s="114"/>
      <c r="L71" s="115"/>
    </row>
    <row r="72" spans="1:12" s="116" customFormat="1" ht="34.5" customHeight="1" thickBot="1" thickTop="1">
      <c r="A72" s="114"/>
      <c r="B72" s="114"/>
      <c r="C72" s="117" t="s">
        <v>291</v>
      </c>
      <c r="D72" s="118">
        <f>SUM(D8,D10,D14,D16,D18,D20,D23,D30,D33,D36,D38,D49,D52,D56,D61,D68,D70)</f>
        <v>35062490</v>
      </c>
      <c r="E72" s="118">
        <f>SUM(E8,E10,E14,E16,E18,E20,E23,E30,E33,E36,E38,E49,E52,E56,E61,E68,E70)</f>
        <v>33899146</v>
      </c>
      <c r="F72" s="118">
        <f>SUM(F8,F10,F14,F16,F18,F20,F23,F30,F33,F36,F38,F49,F52,F56,F61,F68,F70)</f>
        <v>16773522</v>
      </c>
      <c r="G72" s="118">
        <f>SUM(G8,G10,G14,G16,G18,G20,G23,G30,G33,G36,G38,G49,G52,G56,G61,G68,G70)</f>
        <v>2953296</v>
      </c>
      <c r="H72" s="118">
        <f>SUM(H8,H10,H14,H16,H18,H20,H23,H30,H36,H38,H49,H52,H56,H61,H68,H70)</f>
        <v>12367154</v>
      </c>
      <c r="I72" s="118">
        <f>SUM(I14,I38,I52,I68)</f>
        <v>655174</v>
      </c>
      <c r="J72" s="118">
        <f>SUM(J33)</f>
        <v>650000</v>
      </c>
      <c r="K72" s="118">
        <f>SUM(K33)</f>
        <v>500000</v>
      </c>
      <c r="L72" s="118">
        <f>SUM(L18,L20,L23,L30,L38,L49,L56)</f>
        <v>1163344</v>
      </c>
    </row>
    <row r="73" ht="34.5" customHeight="1" thickTop="1"/>
    <row r="74" ht="34.5" customHeight="1">
      <c r="A74" s="77" t="s">
        <v>212</v>
      </c>
    </row>
  </sheetData>
  <mergeCells count="9">
    <mergeCell ref="A1:L1"/>
    <mergeCell ref="D4:D6"/>
    <mergeCell ref="A4:A6"/>
    <mergeCell ref="C4:C6"/>
    <mergeCell ref="B4:B6"/>
    <mergeCell ref="E4:L4"/>
    <mergeCell ref="F5:K5"/>
    <mergeCell ref="E5:E6"/>
    <mergeCell ref="L5:L6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scale="83" r:id="rId3"/>
  <headerFooter alignWithMargins="0">
    <oddHeader>&amp;RZałącznik nr &amp;A
do uchwały Rady Powiatu nr ...............
z dnia ..............................</oddHeader>
  </headerFooter>
  <rowBreaks count="5" manualBreakCount="5">
    <brk id="15" max="255" man="1"/>
    <brk id="29" max="255" man="1"/>
    <brk id="41" max="255" man="1"/>
    <brk id="53" max="255" man="1"/>
    <brk id="6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10" sqref="F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08" t="s">
        <v>92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40</v>
      </c>
    </row>
    <row r="3" spans="1:14" s="43" customFormat="1" ht="19.5" customHeight="1">
      <c r="A3" s="409" t="s">
        <v>61</v>
      </c>
      <c r="B3" s="409" t="s">
        <v>2</v>
      </c>
      <c r="C3" s="409" t="s">
        <v>39</v>
      </c>
      <c r="D3" s="409" t="s">
        <v>161</v>
      </c>
      <c r="E3" s="410" t="s">
        <v>144</v>
      </c>
      <c r="F3" s="410" t="s">
        <v>157</v>
      </c>
      <c r="G3" s="410" t="s">
        <v>91</v>
      </c>
      <c r="H3" s="410"/>
      <c r="I3" s="410"/>
      <c r="J3" s="410"/>
      <c r="K3" s="410"/>
      <c r="L3" s="410"/>
      <c r="M3" s="410"/>
      <c r="N3" s="410" t="s">
        <v>162</v>
      </c>
    </row>
    <row r="4" spans="1:14" s="43" customFormat="1" ht="19.5" customHeight="1">
      <c r="A4" s="409"/>
      <c r="B4" s="409"/>
      <c r="C4" s="409"/>
      <c r="D4" s="409"/>
      <c r="E4" s="410"/>
      <c r="F4" s="410"/>
      <c r="G4" s="410" t="s">
        <v>208</v>
      </c>
      <c r="H4" s="410" t="s">
        <v>210</v>
      </c>
      <c r="I4" s="410"/>
      <c r="J4" s="410"/>
      <c r="K4" s="410"/>
      <c r="L4" s="410" t="s">
        <v>57</v>
      </c>
      <c r="M4" s="410" t="s">
        <v>60</v>
      </c>
      <c r="N4" s="410"/>
    </row>
    <row r="5" spans="1:14" s="43" customFormat="1" ht="29.25" customHeight="1">
      <c r="A5" s="409"/>
      <c r="B5" s="409"/>
      <c r="C5" s="409"/>
      <c r="D5" s="409"/>
      <c r="E5" s="410"/>
      <c r="F5" s="410"/>
      <c r="G5" s="410"/>
      <c r="H5" s="410" t="s">
        <v>163</v>
      </c>
      <c r="I5" s="410" t="s">
        <v>142</v>
      </c>
      <c r="J5" s="410" t="s">
        <v>216</v>
      </c>
      <c r="K5" s="410" t="s">
        <v>143</v>
      </c>
      <c r="L5" s="410"/>
      <c r="M5" s="410"/>
      <c r="N5" s="410"/>
    </row>
    <row r="6" spans="1:14" s="43" customFormat="1" ht="19.5" customHeight="1">
      <c r="A6" s="409"/>
      <c r="B6" s="409"/>
      <c r="C6" s="409"/>
      <c r="D6" s="409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s="43" customFormat="1" ht="19.5" customHeight="1">
      <c r="A7" s="409"/>
      <c r="B7" s="409"/>
      <c r="C7" s="409"/>
      <c r="D7" s="409"/>
      <c r="E7" s="410"/>
      <c r="F7" s="410"/>
      <c r="G7" s="410"/>
      <c r="H7" s="410"/>
      <c r="I7" s="410"/>
      <c r="J7" s="410"/>
      <c r="K7" s="410"/>
      <c r="L7" s="410"/>
      <c r="M7" s="410"/>
      <c r="N7" s="410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ht="51" customHeight="1">
      <c r="A9" s="29" t="s">
        <v>11</v>
      </c>
      <c r="B9" s="22"/>
      <c r="C9" s="22"/>
      <c r="D9" s="22"/>
      <c r="E9" s="22"/>
      <c r="F9" s="22"/>
      <c r="G9" s="22"/>
      <c r="H9" s="22"/>
      <c r="I9" s="22"/>
      <c r="J9" s="80" t="s">
        <v>164</v>
      </c>
      <c r="K9" s="22"/>
      <c r="L9" s="22"/>
      <c r="M9" s="22"/>
      <c r="N9" s="22"/>
    </row>
    <row r="10" spans="1:14" ht="51">
      <c r="A10" s="30" t="s">
        <v>12</v>
      </c>
      <c r="B10" s="23"/>
      <c r="C10" s="23"/>
      <c r="D10" s="23"/>
      <c r="E10" s="23"/>
      <c r="F10" s="23"/>
      <c r="G10" s="23"/>
      <c r="H10" s="23"/>
      <c r="I10" s="23"/>
      <c r="J10" s="85" t="s">
        <v>164</v>
      </c>
      <c r="K10" s="23"/>
      <c r="L10" s="23"/>
      <c r="M10" s="23"/>
      <c r="N10" s="23"/>
    </row>
    <row r="11" spans="1:14" ht="51">
      <c r="A11" s="30" t="s">
        <v>13</v>
      </c>
      <c r="B11" s="23"/>
      <c r="C11" s="23"/>
      <c r="D11" s="23"/>
      <c r="E11" s="23"/>
      <c r="F11" s="23"/>
      <c r="G11" s="23"/>
      <c r="H11" s="23"/>
      <c r="I11" s="23"/>
      <c r="J11" s="86" t="s">
        <v>164</v>
      </c>
      <c r="K11" s="23"/>
      <c r="L11" s="23"/>
      <c r="M11" s="23"/>
      <c r="N11" s="23"/>
    </row>
    <row r="12" spans="1:14" ht="51">
      <c r="A12" s="30" t="s">
        <v>1</v>
      </c>
      <c r="B12" s="23"/>
      <c r="C12" s="23"/>
      <c r="D12" s="23"/>
      <c r="E12" s="23"/>
      <c r="F12" s="23"/>
      <c r="G12" s="23"/>
      <c r="H12" s="23"/>
      <c r="I12" s="23"/>
      <c r="J12" s="84" t="s">
        <v>164</v>
      </c>
      <c r="K12" s="23"/>
      <c r="L12" s="23"/>
      <c r="M12" s="23"/>
      <c r="N12" s="51"/>
    </row>
    <row r="13" spans="1:14" ht="22.5" customHeight="1">
      <c r="A13" s="411" t="s">
        <v>154</v>
      </c>
      <c r="B13" s="411"/>
      <c r="C13" s="411"/>
      <c r="D13" s="411"/>
      <c r="E13" s="411"/>
      <c r="F13" s="21"/>
      <c r="G13" s="25"/>
      <c r="H13" s="21"/>
      <c r="I13" s="21"/>
      <c r="J13" s="21"/>
      <c r="K13" s="21"/>
      <c r="L13" s="21"/>
      <c r="M13" s="21"/>
      <c r="N13" s="71" t="s">
        <v>47</v>
      </c>
    </row>
    <row r="15" ht="12.75">
      <c r="A15" s="1" t="s">
        <v>83</v>
      </c>
    </row>
    <row r="16" ht="12.75">
      <c r="A16" s="1" t="s">
        <v>80</v>
      </c>
    </row>
    <row r="17" ht="12.75">
      <c r="A17" s="1" t="s">
        <v>81</v>
      </c>
    </row>
    <row r="18" ht="12.75">
      <c r="A18" s="1" t="s">
        <v>82</v>
      </c>
    </row>
    <row r="20" ht="12.75">
      <c r="A20" s="77" t="s">
        <v>215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D8">
      <selection activeCell="I5" sqref="I5:I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94" customWidth="1"/>
    <col min="7" max="7" width="11.25390625" style="1" customWidth="1"/>
    <col min="8" max="8" width="12.75390625" style="1" customWidth="1"/>
    <col min="9" max="9" width="10.12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408" t="s">
        <v>90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21.75" customHeight="1">
      <c r="A2" s="15"/>
      <c r="B2" s="15"/>
      <c r="C2" s="286"/>
      <c r="D2" s="15"/>
      <c r="E2" s="15"/>
      <c r="F2" s="15"/>
      <c r="G2" s="15"/>
      <c r="H2" s="15"/>
      <c r="I2" s="15"/>
      <c r="J2" s="15"/>
      <c r="K2" s="15"/>
      <c r="L2" s="9" t="s">
        <v>40</v>
      </c>
    </row>
    <row r="3" spans="1:12" s="43" customFormat="1" ht="19.5" customHeight="1">
      <c r="A3" s="409" t="s">
        <v>61</v>
      </c>
      <c r="B3" s="413" t="s">
        <v>2</v>
      </c>
      <c r="C3" s="90"/>
      <c r="D3" s="414" t="s">
        <v>39</v>
      </c>
      <c r="E3" s="409" t="s">
        <v>161</v>
      </c>
      <c r="F3" s="410" t="s">
        <v>165</v>
      </c>
      <c r="G3" s="410" t="s">
        <v>157</v>
      </c>
      <c r="H3" s="410" t="s">
        <v>91</v>
      </c>
      <c r="I3" s="410"/>
      <c r="J3" s="410"/>
      <c r="K3" s="410"/>
      <c r="L3" s="410" t="s">
        <v>162</v>
      </c>
    </row>
    <row r="4" spans="1:12" s="43" customFormat="1" ht="19.5" customHeight="1">
      <c r="A4" s="409"/>
      <c r="B4" s="413"/>
      <c r="C4" s="91"/>
      <c r="D4" s="414"/>
      <c r="E4" s="409"/>
      <c r="F4" s="410"/>
      <c r="G4" s="410"/>
      <c r="H4" s="410" t="s">
        <v>209</v>
      </c>
      <c r="I4" s="410" t="s">
        <v>210</v>
      </c>
      <c r="J4" s="410"/>
      <c r="K4" s="410"/>
      <c r="L4" s="410"/>
    </row>
    <row r="5" spans="1:12" s="43" customFormat="1" ht="29.25" customHeight="1">
      <c r="A5" s="409"/>
      <c r="B5" s="413"/>
      <c r="C5" s="91" t="s">
        <v>5</v>
      </c>
      <c r="D5" s="414"/>
      <c r="E5" s="409"/>
      <c r="F5" s="410"/>
      <c r="G5" s="410"/>
      <c r="H5" s="410"/>
      <c r="I5" s="410" t="s">
        <v>163</v>
      </c>
      <c r="J5" s="410" t="s">
        <v>265</v>
      </c>
      <c r="K5" s="410" t="s">
        <v>266</v>
      </c>
      <c r="L5" s="410"/>
    </row>
    <row r="6" spans="1:12" s="43" customFormat="1" ht="19.5" customHeight="1">
      <c r="A6" s="409"/>
      <c r="B6" s="409"/>
      <c r="C6" s="91"/>
      <c r="D6" s="409"/>
      <c r="E6" s="409"/>
      <c r="F6" s="410"/>
      <c r="G6" s="410"/>
      <c r="H6" s="410"/>
      <c r="I6" s="410"/>
      <c r="J6" s="410"/>
      <c r="K6" s="410"/>
      <c r="L6" s="410"/>
    </row>
    <row r="7" spans="1:12" s="43" customFormat="1" ht="19.5" customHeight="1">
      <c r="A7" s="409"/>
      <c r="B7" s="413"/>
      <c r="C7" s="92"/>
      <c r="D7" s="414"/>
      <c r="E7" s="409"/>
      <c r="F7" s="410"/>
      <c r="G7" s="410"/>
      <c r="H7" s="410"/>
      <c r="I7" s="410"/>
      <c r="J7" s="410"/>
      <c r="K7" s="410"/>
      <c r="L7" s="410"/>
    </row>
    <row r="8" spans="1:12" ht="7.5" customHeight="1">
      <c r="A8" s="20">
        <v>1</v>
      </c>
      <c r="B8" s="20">
        <v>2</v>
      </c>
      <c r="C8" s="285"/>
      <c r="D8" s="20">
        <v>3</v>
      </c>
      <c r="E8" s="20">
        <v>4</v>
      </c>
      <c r="F8" s="93">
        <v>5</v>
      </c>
      <c r="G8" s="20">
        <v>6</v>
      </c>
      <c r="H8" s="20">
        <v>7</v>
      </c>
      <c r="I8" s="20">
        <v>8</v>
      </c>
      <c r="J8" s="20">
        <v>9</v>
      </c>
      <c r="K8" s="20">
        <v>11</v>
      </c>
      <c r="L8" s="20">
        <v>12</v>
      </c>
    </row>
    <row r="9" spans="1:12" ht="62.25" customHeight="1">
      <c r="A9" s="278" t="s">
        <v>11</v>
      </c>
      <c r="B9" s="279">
        <v>700</v>
      </c>
      <c r="C9" s="280" t="s">
        <v>308</v>
      </c>
      <c r="D9" s="279">
        <v>70005</v>
      </c>
      <c r="E9" s="279">
        <v>6060</v>
      </c>
      <c r="F9" s="280" t="s">
        <v>263</v>
      </c>
      <c r="G9" s="281">
        <v>500844</v>
      </c>
      <c r="H9" s="281">
        <v>345844</v>
      </c>
      <c r="I9" s="281">
        <v>345844</v>
      </c>
      <c r="J9" s="279"/>
      <c r="K9" s="279"/>
      <c r="L9" s="280" t="s">
        <v>381</v>
      </c>
    </row>
    <row r="10" spans="1:12" s="124" customFormat="1" ht="55.5" customHeight="1">
      <c r="A10" s="139" t="s">
        <v>12</v>
      </c>
      <c r="B10" s="282">
        <v>710</v>
      </c>
      <c r="C10" s="283" t="s">
        <v>379</v>
      </c>
      <c r="D10" s="282">
        <v>71015</v>
      </c>
      <c r="E10" s="282">
        <v>6060</v>
      </c>
      <c r="F10" s="283" t="s">
        <v>264</v>
      </c>
      <c r="G10" s="284">
        <v>3500</v>
      </c>
      <c r="H10" s="284">
        <v>3500</v>
      </c>
      <c r="I10" s="282"/>
      <c r="J10" s="284">
        <v>3500</v>
      </c>
      <c r="K10" s="282"/>
      <c r="L10" s="283" t="s">
        <v>267</v>
      </c>
    </row>
    <row r="11" spans="1:12" ht="53.25" customHeight="1">
      <c r="A11" s="139" t="s">
        <v>13</v>
      </c>
      <c r="B11" s="282">
        <v>750</v>
      </c>
      <c r="C11" s="283" t="s">
        <v>380</v>
      </c>
      <c r="D11" s="282">
        <v>75020</v>
      </c>
      <c r="E11" s="282">
        <v>6060</v>
      </c>
      <c r="F11" s="283" t="s">
        <v>268</v>
      </c>
      <c r="G11" s="284">
        <v>65000</v>
      </c>
      <c r="H11" s="284">
        <v>65000</v>
      </c>
      <c r="I11" s="284">
        <v>65000</v>
      </c>
      <c r="J11" s="282"/>
      <c r="K11" s="282"/>
      <c r="L11" s="283" t="s">
        <v>382</v>
      </c>
    </row>
    <row r="12" spans="1:12" s="124" customFormat="1" ht="62.25" customHeight="1">
      <c r="A12" s="140" t="s">
        <v>1</v>
      </c>
      <c r="B12" s="144">
        <v>754</v>
      </c>
      <c r="C12" s="225" t="s">
        <v>359</v>
      </c>
      <c r="D12" s="144">
        <v>75411</v>
      </c>
      <c r="E12" s="144">
        <v>6060</v>
      </c>
      <c r="F12" s="225" t="s">
        <v>269</v>
      </c>
      <c r="G12" s="145">
        <v>11000</v>
      </c>
      <c r="H12" s="145">
        <v>11000</v>
      </c>
      <c r="I12" s="144"/>
      <c r="J12" s="145">
        <v>11000</v>
      </c>
      <c r="K12" s="144"/>
      <c r="L12" s="225" t="s">
        <v>271</v>
      </c>
    </row>
    <row r="13" spans="1:12" s="124" customFormat="1" ht="62.25" customHeight="1">
      <c r="A13" s="139">
        <v>5</v>
      </c>
      <c r="B13" s="282">
        <v>801</v>
      </c>
      <c r="C13" s="283" t="s">
        <v>367</v>
      </c>
      <c r="D13" s="282">
        <v>80130</v>
      </c>
      <c r="E13" s="282">
        <v>6060</v>
      </c>
      <c r="F13" s="283" t="s">
        <v>270</v>
      </c>
      <c r="G13" s="284">
        <v>13000</v>
      </c>
      <c r="H13" s="284">
        <v>13000</v>
      </c>
      <c r="I13" s="284">
        <v>13000</v>
      </c>
      <c r="J13" s="284"/>
      <c r="K13" s="282"/>
      <c r="L13" s="283" t="s">
        <v>383</v>
      </c>
    </row>
    <row r="14" spans="1:12" s="124" customFormat="1" ht="62.25" customHeight="1">
      <c r="A14" s="140">
        <v>6</v>
      </c>
      <c r="B14" s="144">
        <v>851</v>
      </c>
      <c r="C14" s="225" t="s">
        <v>333</v>
      </c>
      <c r="D14" s="144">
        <v>85111</v>
      </c>
      <c r="E14" s="144">
        <v>6050</v>
      </c>
      <c r="F14" s="225" t="s">
        <v>272</v>
      </c>
      <c r="G14" s="145">
        <v>850000</v>
      </c>
      <c r="H14" s="145">
        <v>720000</v>
      </c>
      <c r="I14" s="145">
        <v>65100</v>
      </c>
      <c r="J14" s="145"/>
      <c r="K14" s="145">
        <v>654900</v>
      </c>
      <c r="L14" s="225" t="s">
        <v>384</v>
      </c>
    </row>
    <row r="15" spans="1:12" s="124" customFormat="1" ht="62.25" customHeight="1">
      <c r="A15" s="139">
        <v>7</v>
      </c>
      <c r="B15" s="282">
        <v>853</v>
      </c>
      <c r="C15" s="283" t="s">
        <v>373</v>
      </c>
      <c r="D15" s="282">
        <v>85324</v>
      </c>
      <c r="E15" s="282">
        <v>6060</v>
      </c>
      <c r="F15" s="283" t="s">
        <v>264</v>
      </c>
      <c r="G15" s="284">
        <v>5000</v>
      </c>
      <c r="H15" s="284">
        <v>5000</v>
      </c>
      <c r="I15" s="284">
        <v>5000</v>
      </c>
      <c r="J15" s="284"/>
      <c r="K15" s="282"/>
      <c r="L15" s="283" t="s">
        <v>273</v>
      </c>
    </row>
    <row r="16" spans="1:12" s="8" customFormat="1" ht="36.75" customHeight="1">
      <c r="A16" s="412" t="s">
        <v>154</v>
      </c>
      <c r="B16" s="412"/>
      <c r="C16" s="412"/>
      <c r="D16" s="412"/>
      <c r="E16" s="412"/>
      <c r="F16" s="412"/>
      <c r="G16" s="250">
        <f>SUM(G9:G15)</f>
        <v>1448344</v>
      </c>
      <c r="H16" s="252">
        <f>SUM(H9:H15)</f>
        <v>1163344</v>
      </c>
      <c r="I16" s="129">
        <f>SUM(I9:I15)</f>
        <v>493944</v>
      </c>
      <c r="J16" s="250">
        <f>SUM(J9:J15)</f>
        <v>14500</v>
      </c>
      <c r="K16" s="250">
        <f>SUM(K9:K15)</f>
        <v>654900</v>
      </c>
      <c r="L16" s="273" t="s">
        <v>47</v>
      </c>
    </row>
    <row r="23" ht="12.75">
      <c r="A23" s="77"/>
    </row>
  </sheetData>
  <mergeCells count="15">
    <mergeCell ref="G3:G7"/>
    <mergeCell ref="I4:K4"/>
    <mergeCell ref="I5:I7"/>
    <mergeCell ref="J5:J7"/>
    <mergeCell ref="K5:K7"/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 11
do uchwały Rady Powiatu nr............... 
z dnia ..............................</oddHeader>
  </headerFooter>
  <rowBreaks count="1" manualBreakCount="1">
    <brk id="11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2" sqref="A2:C2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3.00390625" style="13" customWidth="1"/>
    <col min="4" max="4" width="10.625" style="13" customWidth="1"/>
    <col min="5" max="5" width="12.00390625" style="13" customWidth="1"/>
    <col min="6" max="6" width="9.125" style="13" customWidth="1"/>
    <col min="7" max="7" width="7.25390625" style="13" customWidth="1"/>
    <col min="8" max="8" width="7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2.375" style="13" customWidth="1"/>
    <col min="15" max="15" width="8.25390625" style="13" customWidth="1"/>
    <col min="16" max="16" width="8.125" style="13" customWidth="1"/>
    <col min="17" max="17" width="8.75390625" style="13" customWidth="1"/>
    <col min="18" max="16384" width="10.25390625" style="13" customWidth="1"/>
  </cols>
  <sheetData>
    <row r="1" spans="1:17" ht="12.75">
      <c r="A1" s="420" t="s">
        <v>145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3" spans="1:17" ht="11.25">
      <c r="A3" s="419" t="s">
        <v>61</v>
      </c>
      <c r="B3" s="419" t="s">
        <v>93</v>
      </c>
      <c r="C3" s="418" t="s">
        <v>94</v>
      </c>
      <c r="D3" s="418" t="s">
        <v>211</v>
      </c>
      <c r="E3" s="418" t="s">
        <v>150</v>
      </c>
      <c r="F3" s="419" t="s">
        <v>6</v>
      </c>
      <c r="G3" s="419"/>
      <c r="H3" s="419" t="s">
        <v>91</v>
      </c>
      <c r="I3" s="419"/>
      <c r="J3" s="419"/>
      <c r="K3" s="419"/>
      <c r="L3" s="419"/>
      <c r="M3" s="419"/>
      <c r="N3" s="419"/>
      <c r="O3" s="419"/>
      <c r="P3" s="419"/>
      <c r="Q3" s="419"/>
    </row>
    <row r="4" spans="1:17" ht="11.25">
      <c r="A4" s="419"/>
      <c r="B4" s="419"/>
      <c r="C4" s="418"/>
      <c r="D4" s="418"/>
      <c r="E4" s="418"/>
      <c r="F4" s="418" t="s">
        <v>147</v>
      </c>
      <c r="G4" s="418" t="s">
        <v>148</v>
      </c>
      <c r="H4" s="419" t="s">
        <v>84</v>
      </c>
      <c r="I4" s="419"/>
      <c r="J4" s="419"/>
      <c r="K4" s="419"/>
      <c r="L4" s="419"/>
      <c r="M4" s="419"/>
      <c r="N4" s="419"/>
      <c r="O4" s="419"/>
      <c r="P4" s="419"/>
      <c r="Q4" s="419"/>
    </row>
    <row r="5" spans="1:17" ht="11.25">
      <c r="A5" s="419"/>
      <c r="B5" s="419"/>
      <c r="C5" s="418"/>
      <c r="D5" s="418"/>
      <c r="E5" s="418"/>
      <c r="F5" s="418"/>
      <c r="G5" s="418"/>
      <c r="H5" s="418" t="s">
        <v>96</v>
      </c>
      <c r="I5" s="419" t="s">
        <v>97</v>
      </c>
      <c r="J5" s="419"/>
      <c r="K5" s="419"/>
      <c r="L5" s="419"/>
      <c r="M5" s="419"/>
      <c r="N5" s="419"/>
      <c r="O5" s="419"/>
      <c r="P5" s="419"/>
      <c r="Q5" s="419"/>
    </row>
    <row r="6" spans="1:17" ht="14.25" customHeight="1">
      <c r="A6" s="419"/>
      <c r="B6" s="419"/>
      <c r="C6" s="418"/>
      <c r="D6" s="418"/>
      <c r="E6" s="418"/>
      <c r="F6" s="418"/>
      <c r="G6" s="418"/>
      <c r="H6" s="418"/>
      <c r="I6" s="419" t="s">
        <v>98</v>
      </c>
      <c r="J6" s="419"/>
      <c r="K6" s="419"/>
      <c r="L6" s="419"/>
      <c r="M6" s="419" t="s">
        <v>95</v>
      </c>
      <c r="N6" s="419"/>
      <c r="O6" s="419"/>
      <c r="P6" s="419"/>
      <c r="Q6" s="419"/>
    </row>
    <row r="7" spans="1:17" ht="12.75" customHeight="1">
      <c r="A7" s="419"/>
      <c r="B7" s="419"/>
      <c r="C7" s="418"/>
      <c r="D7" s="418"/>
      <c r="E7" s="418"/>
      <c r="F7" s="418"/>
      <c r="G7" s="418"/>
      <c r="H7" s="418"/>
      <c r="I7" s="418" t="s">
        <v>99</v>
      </c>
      <c r="J7" s="419" t="s">
        <v>100</v>
      </c>
      <c r="K7" s="419"/>
      <c r="L7" s="419"/>
      <c r="M7" s="418" t="s">
        <v>101</v>
      </c>
      <c r="N7" s="418" t="s">
        <v>100</v>
      </c>
      <c r="O7" s="418"/>
      <c r="P7" s="418"/>
      <c r="Q7" s="418"/>
    </row>
    <row r="8" spans="1:17" ht="48" customHeight="1">
      <c r="A8" s="419"/>
      <c r="B8" s="419"/>
      <c r="C8" s="418"/>
      <c r="D8" s="418"/>
      <c r="E8" s="418"/>
      <c r="F8" s="418"/>
      <c r="G8" s="418"/>
      <c r="H8" s="418"/>
      <c r="I8" s="418"/>
      <c r="J8" s="41" t="s">
        <v>149</v>
      </c>
      <c r="K8" s="41" t="s">
        <v>102</v>
      </c>
      <c r="L8" s="41" t="s">
        <v>103</v>
      </c>
      <c r="M8" s="418"/>
      <c r="N8" s="41" t="s">
        <v>104</v>
      </c>
      <c r="O8" s="41" t="s">
        <v>149</v>
      </c>
      <c r="P8" s="41" t="s">
        <v>102</v>
      </c>
      <c r="Q8" s="41" t="s">
        <v>105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73" customFormat="1" ht="11.25">
      <c r="A10" s="52">
        <v>1</v>
      </c>
      <c r="B10" s="72" t="s">
        <v>106</v>
      </c>
      <c r="C10" s="383" t="s">
        <v>47</v>
      </c>
      <c r="D10" s="38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1.25">
      <c r="A11" s="417" t="s">
        <v>107</v>
      </c>
      <c r="B11" s="53" t="s">
        <v>108</v>
      </c>
      <c r="C11" s="423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1"/>
    </row>
    <row r="12" spans="1:17" ht="11.25">
      <c r="A12" s="417"/>
      <c r="B12" s="53" t="s">
        <v>109</v>
      </c>
      <c r="C12" s="423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1"/>
    </row>
    <row r="13" spans="1:17" ht="11.25">
      <c r="A13" s="417"/>
      <c r="B13" s="53" t="s">
        <v>110</v>
      </c>
      <c r="C13" s="423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1"/>
    </row>
    <row r="14" spans="1:17" ht="11.25">
      <c r="A14" s="417"/>
      <c r="B14" s="53" t="s">
        <v>111</v>
      </c>
      <c r="C14" s="423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1"/>
    </row>
    <row r="15" spans="1:17" ht="11.25">
      <c r="A15" s="417"/>
      <c r="B15" s="53" t="s">
        <v>112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1.25">
      <c r="A16" s="417"/>
      <c r="B16" s="53" t="s">
        <v>166</v>
      </c>
      <c r="C16" s="79"/>
      <c r="D16" s="79"/>
      <c r="E16" s="53"/>
      <c r="F16" s="53"/>
      <c r="G16" s="53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1.25">
      <c r="A17" s="417"/>
      <c r="B17" s="53" t="s">
        <v>57</v>
      </c>
      <c r="C17" s="79"/>
      <c r="D17" s="79"/>
      <c r="E17" s="53"/>
      <c r="F17" s="53"/>
      <c r="G17" s="53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1.25">
      <c r="A18" s="417"/>
      <c r="B18" s="53" t="s">
        <v>60</v>
      </c>
      <c r="C18" s="79"/>
      <c r="D18" s="79"/>
      <c r="E18" s="53"/>
      <c r="F18" s="53"/>
      <c r="G18" s="53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1.25">
      <c r="A19" s="417"/>
      <c r="B19" s="53" t="s">
        <v>167</v>
      </c>
      <c r="C19" s="79"/>
      <c r="D19" s="79"/>
      <c r="E19" s="53"/>
      <c r="F19" s="53"/>
      <c r="G19" s="53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1.25">
      <c r="A20" s="417" t="s">
        <v>113</v>
      </c>
      <c r="B20" s="53" t="s">
        <v>108</v>
      </c>
      <c r="C20" s="423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1"/>
    </row>
    <row r="21" spans="1:17" ht="11.25">
      <c r="A21" s="417"/>
      <c r="B21" s="53" t="s">
        <v>109</v>
      </c>
      <c r="C21" s="423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1"/>
    </row>
    <row r="22" spans="1:17" ht="11.25">
      <c r="A22" s="417"/>
      <c r="B22" s="53" t="s">
        <v>110</v>
      </c>
      <c r="C22" s="423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1"/>
    </row>
    <row r="23" spans="1:17" ht="11.25">
      <c r="A23" s="417"/>
      <c r="B23" s="53" t="s">
        <v>111</v>
      </c>
      <c r="C23" s="423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</row>
    <row r="24" spans="1:17" ht="11.25">
      <c r="A24" s="417"/>
      <c r="B24" s="53" t="s">
        <v>112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1.25">
      <c r="A25" s="417"/>
      <c r="B25" s="53" t="s">
        <v>166</v>
      </c>
      <c r="C25" s="79"/>
      <c r="D25" s="79"/>
      <c r="E25" s="53"/>
      <c r="F25" s="53"/>
      <c r="G25" s="53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1.25">
      <c r="A26" s="417"/>
      <c r="B26" s="53" t="s">
        <v>57</v>
      </c>
      <c r="C26" s="79"/>
      <c r="D26" s="79"/>
      <c r="E26" s="53"/>
      <c r="F26" s="53"/>
      <c r="G26" s="53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1.25">
      <c r="A27" s="417"/>
      <c r="B27" s="53" t="s">
        <v>60</v>
      </c>
      <c r="C27" s="79"/>
      <c r="D27" s="79"/>
      <c r="E27" s="53"/>
      <c r="F27" s="53"/>
      <c r="G27" s="53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1.25">
      <c r="A28" s="417"/>
      <c r="B28" s="53" t="s">
        <v>167</v>
      </c>
      <c r="C28" s="79"/>
      <c r="D28" s="79"/>
      <c r="E28" s="53"/>
      <c r="F28" s="53"/>
      <c r="G28" s="53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1.25">
      <c r="A29" s="54" t="s">
        <v>114</v>
      </c>
      <c r="B29" s="53" t="s">
        <v>115</v>
      </c>
      <c r="C29" s="423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1"/>
    </row>
    <row r="30" spans="1:17" s="73" customFormat="1" ht="11.25">
      <c r="A30" s="55">
        <v>2</v>
      </c>
      <c r="B30" s="74" t="s">
        <v>116</v>
      </c>
      <c r="C30" s="392" t="s">
        <v>47</v>
      </c>
      <c r="D30" s="39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417" t="s">
        <v>117</v>
      </c>
      <c r="B31" s="53" t="s">
        <v>108</v>
      </c>
      <c r="C31" s="423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1"/>
    </row>
    <row r="32" spans="1:17" ht="11.25">
      <c r="A32" s="417"/>
      <c r="B32" s="53" t="s">
        <v>109</v>
      </c>
      <c r="C32" s="423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1"/>
    </row>
    <row r="33" spans="1:17" ht="11.25">
      <c r="A33" s="417"/>
      <c r="B33" s="53" t="s">
        <v>110</v>
      </c>
      <c r="C33" s="423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1"/>
    </row>
    <row r="34" spans="1:17" ht="11.25">
      <c r="A34" s="417"/>
      <c r="B34" s="53" t="s">
        <v>111</v>
      </c>
      <c r="C34" s="423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1"/>
    </row>
    <row r="35" spans="1:17" ht="11.25">
      <c r="A35" s="417"/>
      <c r="B35" s="53" t="s">
        <v>112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1.25">
      <c r="A36" s="417"/>
      <c r="B36" s="53" t="s">
        <v>166</v>
      </c>
      <c r="C36" s="79"/>
      <c r="D36" s="79"/>
      <c r="E36" s="53"/>
      <c r="F36" s="53"/>
      <c r="G36" s="53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1.25">
      <c r="A37" s="417"/>
      <c r="B37" s="53" t="s">
        <v>57</v>
      </c>
      <c r="C37" s="79"/>
      <c r="D37" s="79"/>
      <c r="E37" s="53"/>
      <c r="F37" s="53"/>
      <c r="G37" s="53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1.25">
      <c r="A38" s="417"/>
      <c r="B38" s="53" t="s">
        <v>60</v>
      </c>
      <c r="C38" s="79"/>
      <c r="D38" s="79"/>
      <c r="E38" s="53"/>
      <c r="F38" s="53"/>
      <c r="G38" s="53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1.25">
      <c r="A39" s="417"/>
      <c r="B39" s="53" t="s">
        <v>167</v>
      </c>
      <c r="C39" s="79"/>
      <c r="D39" s="79"/>
      <c r="E39" s="53"/>
      <c r="F39" s="53"/>
      <c r="G39" s="53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11.25">
      <c r="A40" s="56" t="s">
        <v>118</v>
      </c>
      <c r="B40" s="57" t="s">
        <v>115</v>
      </c>
      <c r="C40" s="380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2"/>
    </row>
    <row r="41" spans="1:17" s="73" customFormat="1" ht="15" customHeight="1">
      <c r="A41" s="415" t="s">
        <v>119</v>
      </c>
      <c r="B41" s="415"/>
      <c r="C41" s="421" t="s">
        <v>47</v>
      </c>
      <c r="D41" s="42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3" spans="1:10" ht="11.25">
      <c r="A43" s="416" t="s">
        <v>120</v>
      </c>
      <c r="B43" s="416"/>
      <c r="C43" s="416"/>
      <c r="D43" s="416"/>
      <c r="E43" s="416"/>
      <c r="F43" s="416"/>
      <c r="G43" s="416"/>
      <c r="H43" s="416"/>
      <c r="I43" s="416"/>
      <c r="J43" s="416"/>
    </row>
    <row r="44" spans="1:10" ht="11.25">
      <c r="A44" s="78" t="s">
        <v>146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1.25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C11" sqref="C11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6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193" customFormat="1" ht="30" customHeight="1">
      <c r="A1" s="386" t="s">
        <v>85</v>
      </c>
      <c r="B1" s="386"/>
      <c r="C1" s="386"/>
      <c r="D1" s="386"/>
    </row>
    <row r="2" ht="6.75" customHeight="1">
      <c r="A2" s="19"/>
    </row>
    <row r="3" ht="12.75">
      <c r="D3" s="10" t="s">
        <v>40</v>
      </c>
    </row>
    <row r="4" spans="1:4" ht="15" customHeight="1">
      <c r="A4" s="387" t="s">
        <v>61</v>
      </c>
      <c r="B4" s="387" t="s">
        <v>5</v>
      </c>
      <c r="C4" s="388" t="s">
        <v>62</v>
      </c>
      <c r="D4" s="389" t="s">
        <v>63</v>
      </c>
    </row>
    <row r="5" spans="1:4" ht="15" customHeight="1">
      <c r="A5" s="387"/>
      <c r="B5" s="387"/>
      <c r="C5" s="387"/>
      <c r="D5" s="374"/>
    </row>
    <row r="6" spans="1:4" ht="15.75" customHeight="1">
      <c r="A6" s="387"/>
      <c r="B6" s="387"/>
      <c r="C6" s="387"/>
      <c r="D6" s="375"/>
    </row>
    <row r="7" spans="1:4" s="195" customFormat="1" ht="14.25" customHeight="1" thickBot="1">
      <c r="A7" s="194">
        <v>1</v>
      </c>
      <c r="B7" s="194">
        <v>2</v>
      </c>
      <c r="C7" s="194">
        <v>3</v>
      </c>
      <c r="D7" s="194">
        <v>4</v>
      </c>
    </row>
    <row r="8" spans="1:4" s="177" customFormat="1" ht="39" customHeight="1" thickBot="1" thickTop="1">
      <c r="A8" s="385" t="s">
        <v>24</v>
      </c>
      <c r="B8" s="385"/>
      <c r="C8" s="179"/>
      <c r="D8" s="180">
        <v>5523403</v>
      </c>
    </row>
    <row r="9" spans="1:4" ht="24" customHeight="1" thickTop="1">
      <c r="A9" s="181" t="s">
        <v>11</v>
      </c>
      <c r="B9" s="95" t="s">
        <v>19</v>
      </c>
      <c r="C9" s="181" t="s">
        <v>25</v>
      </c>
      <c r="D9" s="182">
        <v>4618503</v>
      </c>
    </row>
    <row r="10" spans="1:4" s="176" customFormat="1" ht="69.75" customHeight="1">
      <c r="A10" s="183" t="s">
        <v>12</v>
      </c>
      <c r="B10" s="190" t="s">
        <v>421</v>
      </c>
      <c r="C10" s="183" t="s">
        <v>25</v>
      </c>
      <c r="D10" s="185">
        <v>654900</v>
      </c>
    </row>
    <row r="11" spans="1:4" ht="48" customHeight="1">
      <c r="A11" s="181" t="s">
        <v>13</v>
      </c>
      <c r="B11" s="186" t="s">
        <v>151</v>
      </c>
      <c r="C11" s="181" t="s">
        <v>49</v>
      </c>
      <c r="D11" s="95"/>
    </row>
    <row r="12" spans="1:4" s="176" customFormat="1" ht="24" customHeight="1">
      <c r="A12" s="183" t="s">
        <v>1</v>
      </c>
      <c r="B12" s="184" t="s">
        <v>27</v>
      </c>
      <c r="C12" s="183" t="s">
        <v>50</v>
      </c>
      <c r="D12" s="184"/>
    </row>
    <row r="13" spans="1:4" ht="24" customHeight="1">
      <c r="A13" s="181" t="s">
        <v>18</v>
      </c>
      <c r="B13" s="95" t="s">
        <v>152</v>
      </c>
      <c r="C13" s="181" t="s">
        <v>169</v>
      </c>
      <c r="D13" s="95"/>
    </row>
    <row r="14" spans="1:4" s="176" customFormat="1" ht="24" customHeight="1">
      <c r="A14" s="183" t="s">
        <v>20</v>
      </c>
      <c r="B14" s="184" t="s">
        <v>21</v>
      </c>
      <c r="C14" s="183" t="s">
        <v>26</v>
      </c>
      <c r="D14" s="184"/>
    </row>
    <row r="15" spans="1:4" s="176" customFormat="1" ht="24" customHeight="1">
      <c r="A15" s="183" t="s">
        <v>22</v>
      </c>
      <c r="B15" s="184" t="s">
        <v>178</v>
      </c>
      <c r="C15" s="183" t="s">
        <v>79</v>
      </c>
      <c r="D15" s="184"/>
    </row>
    <row r="16" spans="1:4" s="178" customFormat="1" ht="24" customHeight="1" thickBot="1">
      <c r="A16" s="187" t="s">
        <v>29</v>
      </c>
      <c r="B16" s="188" t="s">
        <v>48</v>
      </c>
      <c r="C16" s="187" t="s">
        <v>28</v>
      </c>
      <c r="D16" s="189">
        <v>250000</v>
      </c>
    </row>
    <row r="17" spans="1:4" s="177" customFormat="1" ht="39" customHeight="1" thickBot="1" thickTop="1">
      <c r="A17" s="385" t="s">
        <v>153</v>
      </c>
      <c r="B17" s="385"/>
      <c r="C17" s="179"/>
      <c r="D17" s="180">
        <v>3687066</v>
      </c>
    </row>
    <row r="18" spans="1:4" ht="24" customHeight="1" thickTop="1">
      <c r="A18" s="181" t="s">
        <v>11</v>
      </c>
      <c r="B18" s="95" t="s">
        <v>51</v>
      </c>
      <c r="C18" s="181" t="s">
        <v>31</v>
      </c>
      <c r="D18" s="182">
        <v>3687066</v>
      </c>
    </row>
    <row r="19" spans="1:4" s="176" customFormat="1" ht="24" customHeight="1">
      <c r="A19" s="183" t="s">
        <v>12</v>
      </c>
      <c r="B19" s="184" t="s">
        <v>30</v>
      </c>
      <c r="C19" s="183" t="s">
        <v>31</v>
      </c>
      <c r="D19" s="184"/>
    </row>
    <row r="20" spans="1:4" s="176" customFormat="1" ht="61.5" customHeight="1">
      <c r="A20" s="183" t="s">
        <v>13</v>
      </c>
      <c r="B20" s="190" t="s">
        <v>54</v>
      </c>
      <c r="C20" s="183" t="s">
        <v>55</v>
      </c>
      <c r="D20" s="184"/>
    </row>
    <row r="21" spans="1:4" ht="24" customHeight="1">
      <c r="A21" s="181" t="s">
        <v>1</v>
      </c>
      <c r="B21" s="95" t="s">
        <v>52</v>
      </c>
      <c r="C21" s="181" t="s">
        <v>46</v>
      </c>
      <c r="D21" s="95"/>
    </row>
    <row r="22" spans="1:4" s="176" customFormat="1" ht="24" customHeight="1">
      <c r="A22" s="183" t="s">
        <v>18</v>
      </c>
      <c r="B22" s="184" t="s">
        <v>53</v>
      </c>
      <c r="C22" s="183" t="s">
        <v>33</v>
      </c>
      <c r="D22" s="184"/>
    </row>
    <row r="23" spans="1:4" s="176" customFormat="1" ht="24" customHeight="1">
      <c r="A23" s="183" t="s">
        <v>20</v>
      </c>
      <c r="B23" s="184" t="s">
        <v>179</v>
      </c>
      <c r="C23" s="183" t="s">
        <v>34</v>
      </c>
      <c r="D23" s="184"/>
    </row>
    <row r="24" spans="1:4" ht="24" customHeight="1">
      <c r="A24" s="191" t="s">
        <v>22</v>
      </c>
      <c r="B24" s="192" t="s">
        <v>35</v>
      </c>
      <c r="C24" s="191" t="s">
        <v>32</v>
      </c>
      <c r="D24" s="192"/>
    </row>
    <row r="25" spans="1:4" ht="7.5" customHeight="1">
      <c r="A25" s="4"/>
      <c r="B25" s="5"/>
      <c r="C25" s="5"/>
      <c r="D25" s="5"/>
    </row>
    <row r="26" spans="1:6" ht="12.75">
      <c r="A26" s="45"/>
      <c r="B26" s="44"/>
      <c r="C26" s="44"/>
      <c r="D26" s="44"/>
      <c r="E26" s="39"/>
      <c r="F26" s="39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>&amp;RZałącznik nr 3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colorId="8" workbookViewId="0" topLeftCell="A23">
      <selection activeCell="C24" sqref="C24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37.25390625" style="1" customWidth="1"/>
    <col min="4" max="4" width="6.75390625" style="1" customWidth="1"/>
    <col min="5" max="5" width="13.00390625" style="1" customWidth="1"/>
    <col min="6" max="6" width="12.25390625" style="1" customWidth="1"/>
    <col min="7" max="7" width="12.875" style="1" customWidth="1"/>
    <col min="8" max="8" width="14.75390625" style="0" customWidth="1"/>
    <col min="9" max="9" width="14.875" style="0" customWidth="1"/>
    <col min="10" max="10" width="12.25390625" style="0" customWidth="1"/>
    <col min="11" max="11" width="10.875" style="0" customWidth="1"/>
  </cols>
  <sheetData>
    <row r="1" spans="1:11" ht="48.75" customHeight="1">
      <c r="A1" s="376" t="s">
        <v>59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ht="12.75">
      <c r="K2" s="9" t="s">
        <v>40</v>
      </c>
    </row>
    <row r="3" spans="1:11" s="3" customFormat="1" ht="20.25" customHeight="1">
      <c r="A3" s="409" t="s">
        <v>2</v>
      </c>
      <c r="B3" s="377" t="s">
        <v>3</v>
      </c>
      <c r="C3" s="90"/>
      <c r="D3" s="377" t="s">
        <v>159</v>
      </c>
      <c r="E3" s="410" t="s">
        <v>140</v>
      </c>
      <c r="F3" s="410" t="s">
        <v>170</v>
      </c>
      <c r="G3" s="410" t="s">
        <v>97</v>
      </c>
      <c r="H3" s="410"/>
      <c r="I3" s="410"/>
      <c r="J3" s="410"/>
      <c r="K3" s="410"/>
    </row>
    <row r="4" spans="1:11" s="3" customFormat="1" ht="20.25" customHeight="1">
      <c r="A4" s="409"/>
      <c r="B4" s="378"/>
      <c r="C4" s="91"/>
      <c r="D4" s="378"/>
      <c r="E4" s="409"/>
      <c r="F4" s="410"/>
      <c r="G4" s="410" t="s">
        <v>138</v>
      </c>
      <c r="H4" s="410" t="s">
        <v>6</v>
      </c>
      <c r="I4" s="410"/>
      <c r="J4" s="410"/>
      <c r="K4" s="410" t="s">
        <v>139</v>
      </c>
    </row>
    <row r="5" spans="1:11" s="3" customFormat="1" ht="65.25" customHeight="1">
      <c r="A5" s="409"/>
      <c r="B5" s="379"/>
      <c r="C5" s="92" t="s">
        <v>5</v>
      </c>
      <c r="D5" s="379"/>
      <c r="E5" s="409"/>
      <c r="F5" s="410"/>
      <c r="G5" s="410"/>
      <c r="H5" s="18" t="s">
        <v>135</v>
      </c>
      <c r="I5" s="18" t="s">
        <v>136</v>
      </c>
      <c r="J5" s="18" t="s">
        <v>243</v>
      </c>
      <c r="K5" s="410"/>
    </row>
    <row r="6" spans="1:11" ht="9" customHeight="1">
      <c r="A6" s="20">
        <v>1</v>
      </c>
      <c r="B6" s="20">
        <v>2</v>
      </c>
      <c r="C6" s="20"/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</row>
    <row r="7" spans="1:11" ht="34.5" customHeight="1" thickBot="1">
      <c r="A7" s="196" t="s">
        <v>226</v>
      </c>
      <c r="B7" s="196"/>
      <c r="C7" s="197" t="s">
        <v>298</v>
      </c>
      <c r="D7" s="196"/>
      <c r="E7" s="214">
        <v>32000</v>
      </c>
      <c r="F7" s="214">
        <v>32000</v>
      </c>
      <c r="G7" s="214">
        <v>32000</v>
      </c>
      <c r="H7" s="215"/>
      <c r="I7" s="215"/>
      <c r="J7" s="214">
        <v>32000</v>
      </c>
      <c r="K7" s="215"/>
    </row>
    <row r="8" spans="1:11" s="138" customFormat="1" ht="43.5" customHeight="1" thickTop="1">
      <c r="A8" s="216"/>
      <c r="B8" s="217" t="s">
        <v>227</v>
      </c>
      <c r="C8" s="218" t="s">
        <v>299</v>
      </c>
      <c r="D8" s="219">
        <v>2110</v>
      </c>
      <c r="E8" s="220">
        <v>32000</v>
      </c>
      <c r="F8" s="220">
        <v>32000</v>
      </c>
      <c r="G8" s="220">
        <v>32000</v>
      </c>
      <c r="H8" s="219"/>
      <c r="I8" s="219"/>
      <c r="J8" s="220">
        <v>32000</v>
      </c>
      <c r="K8" s="219"/>
    </row>
    <row r="9" spans="1:11" s="221" customFormat="1" ht="34.5" customHeight="1" thickBot="1">
      <c r="A9" s="198">
        <v>700</v>
      </c>
      <c r="B9" s="198"/>
      <c r="C9" s="199" t="s">
        <v>308</v>
      </c>
      <c r="D9" s="131"/>
      <c r="E9" s="132">
        <v>14355</v>
      </c>
      <c r="F9" s="132">
        <v>14355</v>
      </c>
      <c r="G9" s="132">
        <v>14355</v>
      </c>
      <c r="H9" s="131"/>
      <c r="I9" s="131"/>
      <c r="J9" s="132">
        <v>14355</v>
      </c>
      <c r="K9" s="131"/>
    </row>
    <row r="10" spans="1:11" s="119" customFormat="1" ht="41.25" customHeight="1" thickTop="1">
      <c r="A10" s="141"/>
      <c r="B10" s="141">
        <v>70005</v>
      </c>
      <c r="C10" s="222" t="s">
        <v>309</v>
      </c>
      <c r="D10" s="142">
        <v>2110</v>
      </c>
      <c r="E10" s="143">
        <v>14355</v>
      </c>
      <c r="F10" s="143">
        <v>14355</v>
      </c>
      <c r="G10" s="143">
        <v>14355</v>
      </c>
      <c r="H10" s="142"/>
      <c r="I10" s="142"/>
      <c r="J10" s="143">
        <v>14355</v>
      </c>
      <c r="K10" s="142"/>
    </row>
    <row r="11" spans="1:11" s="221" customFormat="1" ht="34.5" customHeight="1" thickBot="1">
      <c r="A11" s="200">
        <v>710</v>
      </c>
      <c r="B11" s="200"/>
      <c r="C11" s="201" t="s">
        <v>379</v>
      </c>
      <c r="D11" s="202"/>
      <c r="E11" s="203">
        <v>232360</v>
      </c>
      <c r="F11" s="203">
        <v>232360</v>
      </c>
      <c r="G11" s="203">
        <v>228860</v>
      </c>
      <c r="H11" s="203">
        <v>123602</v>
      </c>
      <c r="I11" s="203">
        <v>25351</v>
      </c>
      <c r="J11" s="203">
        <v>79907</v>
      </c>
      <c r="K11" s="203">
        <v>3500</v>
      </c>
    </row>
    <row r="12" spans="1:11" s="119" customFormat="1" ht="43.5" customHeight="1" thickTop="1">
      <c r="A12" s="142"/>
      <c r="B12" s="142">
        <v>71013</v>
      </c>
      <c r="C12" s="223" t="s">
        <v>311</v>
      </c>
      <c r="D12" s="142">
        <v>2110</v>
      </c>
      <c r="E12" s="143">
        <v>45000</v>
      </c>
      <c r="F12" s="143">
        <v>45000</v>
      </c>
      <c r="G12" s="143">
        <v>45000</v>
      </c>
      <c r="H12" s="142"/>
      <c r="I12" s="142"/>
      <c r="J12" s="143">
        <v>45000</v>
      </c>
      <c r="K12" s="142"/>
    </row>
    <row r="13" spans="1:11" s="119" customFormat="1" ht="43.5" customHeight="1">
      <c r="A13" s="146"/>
      <c r="B13" s="146">
        <v>71015</v>
      </c>
      <c r="C13" s="224" t="s">
        <v>385</v>
      </c>
      <c r="D13" s="146">
        <v>2110</v>
      </c>
      <c r="E13" s="147">
        <v>183860</v>
      </c>
      <c r="F13" s="147">
        <v>183860</v>
      </c>
      <c r="G13" s="147">
        <v>183860</v>
      </c>
      <c r="H13" s="147">
        <v>123602</v>
      </c>
      <c r="I13" s="147">
        <v>25351</v>
      </c>
      <c r="J13" s="147">
        <v>34907</v>
      </c>
      <c r="K13" s="146"/>
    </row>
    <row r="14" spans="1:11" s="119" customFormat="1" ht="43.5" customHeight="1">
      <c r="A14" s="146"/>
      <c r="B14" s="146">
        <v>71015</v>
      </c>
      <c r="C14" s="224" t="s">
        <v>385</v>
      </c>
      <c r="D14" s="146">
        <v>6410</v>
      </c>
      <c r="E14" s="147">
        <v>3500</v>
      </c>
      <c r="F14" s="147">
        <v>3500</v>
      </c>
      <c r="G14" s="146"/>
      <c r="H14" s="146"/>
      <c r="I14" s="146"/>
      <c r="J14" s="146"/>
      <c r="K14" s="147">
        <v>3500</v>
      </c>
    </row>
    <row r="15" spans="1:11" s="221" customFormat="1" ht="35.25" customHeight="1" thickBot="1">
      <c r="A15" s="202">
        <v>750</v>
      </c>
      <c r="B15" s="202"/>
      <c r="C15" s="206" t="s">
        <v>380</v>
      </c>
      <c r="D15" s="202"/>
      <c r="E15" s="203">
        <v>115220</v>
      </c>
      <c r="F15" s="203">
        <v>115220</v>
      </c>
      <c r="G15" s="203">
        <v>115220</v>
      </c>
      <c r="H15" s="203">
        <v>109833</v>
      </c>
      <c r="I15" s="202">
        <v>802</v>
      </c>
      <c r="J15" s="203">
        <v>4585</v>
      </c>
      <c r="K15" s="203"/>
    </row>
    <row r="16" spans="1:11" s="119" customFormat="1" ht="34.5" customHeight="1" thickTop="1">
      <c r="A16" s="142"/>
      <c r="B16" s="142">
        <v>75011</v>
      </c>
      <c r="C16" s="142" t="s">
        <v>386</v>
      </c>
      <c r="D16" s="142">
        <v>2110</v>
      </c>
      <c r="E16" s="143">
        <v>104020</v>
      </c>
      <c r="F16" s="143">
        <v>104020</v>
      </c>
      <c r="G16" s="143">
        <v>104020</v>
      </c>
      <c r="H16" s="143">
        <v>103875</v>
      </c>
      <c r="I16" s="142"/>
      <c r="J16" s="142">
        <v>145</v>
      </c>
      <c r="K16" s="142"/>
    </row>
    <row r="17" spans="1:11" s="119" customFormat="1" ht="34.5" customHeight="1">
      <c r="A17" s="146"/>
      <c r="B17" s="146">
        <v>75045</v>
      </c>
      <c r="C17" s="146" t="s">
        <v>387</v>
      </c>
      <c r="D17" s="146">
        <v>2110</v>
      </c>
      <c r="E17" s="147">
        <v>11200</v>
      </c>
      <c r="F17" s="147">
        <v>11200</v>
      </c>
      <c r="G17" s="147">
        <v>11200</v>
      </c>
      <c r="H17" s="147">
        <v>5958</v>
      </c>
      <c r="I17" s="146">
        <v>802</v>
      </c>
      <c r="J17" s="147">
        <v>4440</v>
      </c>
      <c r="K17" s="146"/>
    </row>
    <row r="18" spans="1:11" s="221" customFormat="1" ht="60.75" customHeight="1" thickBot="1">
      <c r="A18" s="202">
        <v>754</v>
      </c>
      <c r="B18" s="202"/>
      <c r="C18" s="206" t="s">
        <v>359</v>
      </c>
      <c r="D18" s="202"/>
      <c r="E18" s="203">
        <v>2056400</v>
      </c>
      <c r="F18" s="203">
        <v>2056400</v>
      </c>
      <c r="G18" s="203">
        <v>2045400</v>
      </c>
      <c r="H18" s="203">
        <v>1604700</v>
      </c>
      <c r="I18" s="203">
        <v>4485</v>
      </c>
      <c r="J18" s="203">
        <v>436215</v>
      </c>
      <c r="K18" s="203">
        <v>11000</v>
      </c>
    </row>
    <row r="19" spans="1:11" s="119" customFormat="1" ht="34.5" customHeight="1" thickTop="1">
      <c r="A19" s="142"/>
      <c r="B19" s="142">
        <v>75411</v>
      </c>
      <c r="C19" s="223" t="s">
        <v>388</v>
      </c>
      <c r="D19" s="142">
        <v>2110</v>
      </c>
      <c r="E19" s="143">
        <v>2045400</v>
      </c>
      <c r="F19" s="143">
        <v>2045400</v>
      </c>
      <c r="G19" s="143">
        <v>2045400</v>
      </c>
      <c r="H19" s="143">
        <v>1604700</v>
      </c>
      <c r="I19" s="143">
        <v>4485</v>
      </c>
      <c r="J19" s="143">
        <v>436215</v>
      </c>
      <c r="K19" s="142"/>
    </row>
    <row r="20" spans="1:11" s="119" customFormat="1" ht="34.5" customHeight="1">
      <c r="A20" s="146"/>
      <c r="B20" s="146">
        <v>75411</v>
      </c>
      <c r="C20" s="224" t="s">
        <v>388</v>
      </c>
      <c r="D20" s="146">
        <v>6410</v>
      </c>
      <c r="E20" s="147">
        <v>11000</v>
      </c>
      <c r="F20" s="147">
        <v>11000</v>
      </c>
      <c r="G20" s="146"/>
      <c r="H20" s="146"/>
      <c r="I20" s="146"/>
      <c r="J20" s="146"/>
      <c r="K20" s="147">
        <v>11000</v>
      </c>
    </row>
    <row r="21" spans="1:11" s="221" customFormat="1" ht="34.5" customHeight="1" thickBot="1">
      <c r="A21" s="202">
        <v>851</v>
      </c>
      <c r="B21" s="202"/>
      <c r="C21" s="206" t="s">
        <v>333</v>
      </c>
      <c r="D21" s="202"/>
      <c r="E21" s="203">
        <v>830000</v>
      </c>
      <c r="F21" s="203">
        <v>830000</v>
      </c>
      <c r="G21" s="203">
        <v>830000</v>
      </c>
      <c r="H21" s="202"/>
      <c r="I21" s="202"/>
      <c r="J21" s="203">
        <v>830000</v>
      </c>
      <c r="K21" s="203"/>
    </row>
    <row r="22" spans="1:11" s="119" customFormat="1" ht="77.25" customHeight="1" thickTop="1">
      <c r="A22" s="142"/>
      <c r="B22" s="142">
        <v>85156</v>
      </c>
      <c r="C22" s="223" t="s">
        <v>372</v>
      </c>
      <c r="D22" s="142">
        <v>2110</v>
      </c>
      <c r="E22" s="143">
        <v>830000</v>
      </c>
      <c r="F22" s="143">
        <v>830000</v>
      </c>
      <c r="G22" s="143">
        <v>830000</v>
      </c>
      <c r="H22" s="142"/>
      <c r="I22" s="142"/>
      <c r="J22" s="143">
        <v>830000</v>
      </c>
      <c r="K22" s="142"/>
    </row>
    <row r="23" spans="1:11" s="221" customFormat="1" ht="60.75" customHeight="1" thickBot="1">
      <c r="A23" s="202">
        <v>853</v>
      </c>
      <c r="B23" s="202"/>
      <c r="C23" s="206" t="s">
        <v>373</v>
      </c>
      <c r="D23" s="202"/>
      <c r="E23" s="203">
        <v>57000</v>
      </c>
      <c r="F23" s="203">
        <v>57000</v>
      </c>
      <c r="G23" s="203">
        <v>57000</v>
      </c>
      <c r="H23" s="203">
        <v>31481</v>
      </c>
      <c r="I23" s="203">
        <v>6184</v>
      </c>
      <c r="J23" s="203">
        <v>29335</v>
      </c>
      <c r="K23" s="202"/>
    </row>
    <row r="24" spans="1:11" s="119" customFormat="1" ht="52.5" customHeight="1" thickTop="1">
      <c r="A24" s="144"/>
      <c r="B24" s="144">
        <v>85321</v>
      </c>
      <c r="C24" s="225" t="s">
        <v>389</v>
      </c>
      <c r="D24" s="144">
        <v>2110</v>
      </c>
      <c r="E24" s="145">
        <v>57000</v>
      </c>
      <c r="F24" s="145">
        <v>57000</v>
      </c>
      <c r="G24" s="145">
        <v>57000</v>
      </c>
      <c r="H24" s="145">
        <v>31481</v>
      </c>
      <c r="I24" s="145">
        <v>6184</v>
      </c>
      <c r="J24" s="145">
        <v>29335</v>
      </c>
      <c r="K24" s="144"/>
    </row>
    <row r="25" spans="1:11" s="221" customFormat="1" ht="34.5" customHeight="1" thickBot="1">
      <c r="A25" s="209"/>
      <c r="B25" s="210" t="s">
        <v>154</v>
      </c>
      <c r="C25" s="210"/>
      <c r="D25" s="226"/>
      <c r="E25" s="211">
        <f>SUM(E7,E9,E11,E15,E18,E21,E23)</f>
        <v>3337335</v>
      </c>
      <c r="F25" s="211">
        <f>SUM(F7,F9,F11,F15,F18,F21,F23)</f>
        <v>3337335</v>
      </c>
      <c r="G25" s="211">
        <f>SUM(G7,G9,G11,G15,G18,G21,G23)</f>
        <v>3322835</v>
      </c>
      <c r="H25" s="211">
        <f>SUM(SUM(H11,H15,H18,H23))</f>
        <v>1869616</v>
      </c>
      <c r="I25" s="211">
        <f>SUM(I11,I15,I18,I23)</f>
        <v>36822</v>
      </c>
      <c r="J25" s="211">
        <f>SUM(J7,J9,J11,J15,J18,J21,J23)</f>
        <v>1426397</v>
      </c>
      <c r="K25" s="211">
        <f>SUM(K11,K18)</f>
        <v>14500</v>
      </c>
    </row>
    <row r="26" ht="13.5" thickTop="1"/>
  </sheetData>
  <mergeCells count="10">
    <mergeCell ref="H4:J4"/>
    <mergeCell ref="K4:K5"/>
    <mergeCell ref="G3:K3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9" r:id="rId1"/>
  <headerFooter alignWithMargins="0">
    <oddHeader>&amp;RZałącznik nr  4
do uchwały Rady Powiatu nr ...............
z dnia ..............................</oddHeader>
  </headerFooter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W9"/>
  <sheetViews>
    <sheetView workbookViewId="0" topLeftCell="A1">
      <selection activeCell="H13" sqref="H13"/>
    </sheetView>
  </sheetViews>
  <sheetFormatPr defaultColWidth="9.00390625" defaultRowHeight="12.75"/>
  <cols>
    <col min="1" max="1" width="7.25390625" style="1" customWidth="1"/>
    <col min="2" max="2" width="10.375" style="1" customWidth="1"/>
    <col min="3" max="3" width="7.625" style="1" customWidth="1"/>
    <col min="4" max="4" width="14.25390625" style="1" customWidth="1"/>
    <col min="5" max="5" width="15.00390625" style="1" customWidth="1"/>
    <col min="6" max="6" width="16.25390625" style="1" customWidth="1"/>
    <col min="7" max="7" width="16.125" style="1" customWidth="1"/>
    <col min="8" max="8" width="16.75390625" style="0" customWidth="1"/>
    <col min="9" max="9" width="17.625" style="0" customWidth="1"/>
    <col min="10" max="10" width="13.125" style="0" customWidth="1"/>
    <col min="76" max="16384" width="9.125" style="1" customWidth="1"/>
  </cols>
  <sheetData>
    <row r="1" spans="1:10" ht="45" customHeight="1">
      <c r="A1" s="376" t="s">
        <v>225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67" t="s">
        <v>40</v>
      </c>
    </row>
    <row r="4" spans="1:10" ht="20.25" customHeight="1">
      <c r="A4" s="387" t="s">
        <v>2</v>
      </c>
      <c r="B4" s="424" t="s">
        <v>3</v>
      </c>
      <c r="C4" s="424" t="s">
        <v>159</v>
      </c>
      <c r="D4" s="388" t="s">
        <v>140</v>
      </c>
      <c r="E4" s="388" t="s">
        <v>170</v>
      </c>
      <c r="F4" s="388" t="s">
        <v>97</v>
      </c>
      <c r="G4" s="388"/>
      <c r="H4" s="388"/>
      <c r="I4" s="388"/>
      <c r="J4" s="388"/>
    </row>
    <row r="5" spans="1:10" ht="18" customHeight="1">
      <c r="A5" s="387"/>
      <c r="B5" s="425"/>
      <c r="C5" s="425"/>
      <c r="D5" s="387"/>
      <c r="E5" s="388"/>
      <c r="F5" s="388" t="s">
        <v>138</v>
      </c>
      <c r="G5" s="388" t="s">
        <v>6</v>
      </c>
      <c r="H5" s="388"/>
      <c r="I5" s="388"/>
      <c r="J5" s="388" t="s">
        <v>139</v>
      </c>
    </row>
    <row r="6" spans="1:10" ht="69" customHeight="1">
      <c r="A6" s="387"/>
      <c r="B6" s="426"/>
      <c r="C6" s="426"/>
      <c r="D6" s="387"/>
      <c r="E6" s="388"/>
      <c r="F6" s="388"/>
      <c r="G6" s="136" t="s">
        <v>135</v>
      </c>
      <c r="H6" s="136" t="s">
        <v>136</v>
      </c>
      <c r="I6" s="136" t="s">
        <v>243</v>
      </c>
      <c r="J6" s="388"/>
    </row>
    <row r="7" spans="1:75" s="229" customFormat="1" ht="12.7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</row>
    <row r="8" spans="1:75" s="178" customFormat="1" ht="39.75" customHeight="1" thickBot="1">
      <c r="A8" s="226">
        <v>750</v>
      </c>
      <c r="B8" s="234">
        <v>75045</v>
      </c>
      <c r="C8" s="234">
        <v>2120</v>
      </c>
      <c r="D8" s="235">
        <v>7980</v>
      </c>
      <c r="E8" s="235">
        <v>7980</v>
      </c>
      <c r="F8" s="235">
        <v>7980</v>
      </c>
      <c r="G8" s="234"/>
      <c r="H8" s="234"/>
      <c r="I8" s="235">
        <v>7980</v>
      </c>
      <c r="J8" s="235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</row>
    <row r="9" spans="1:75" s="177" customFormat="1" ht="39.75" customHeight="1" thickBot="1" thickTop="1">
      <c r="A9" s="238"/>
      <c r="B9" s="241" t="s">
        <v>154</v>
      </c>
      <c r="C9" s="239"/>
      <c r="D9" s="132">
        <f>SUM(D8:D8)</f>
        <v>7980</v>
      </c>
      <c r="E9" s="132">
        <f>SUM(E8:E8)</f>
        <v>7980</v>
      </c>
      <c r="F9" s="132">
        <f>SUM(F8:F8)</f>
        <v>7980</v>
      </c>
      <c r="G9" s="131"/>
      <c r="H9" s="131"/>
      <c r="I9" s="132">
        <f>SUM(I8:I8)</f>
        <v>7980</v>
      </c>
      <c r="J9" s="1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</row>
    <row r="10" ht="13.5" thickTop="1"/>
  </sheetData>
  <mergeCells count="10">
    <mergeCell ref="C4:C6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 
    do uchwały Rady Powiatu nr ...............
z dnia ..............................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mwa</cp:lastModifiedBy>
  <cp:lastPrinted>2006-12-14T10:52:27Z</cp:lastPrinted>
  <dcterms:created xsi:type="dcterms:W3CDTF">1998-12-09T13:02:10Z</dcterms:created>
  <dcterms:modified xsi:type="dcterms:W3CDTF">2007-04-12T08:19:41Z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